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-Hristova\Documents\Reshenia\2026\"/>
    </mc:Choice>
  </mc:AlternateContent>
  <xr:revisionPtr revIDLastSave="0" documentId="13_ncr:1_{7523963F-561A-4EB4-BCAB-168318444D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Р 2026 с ПО-EUR " sheetId="1" r:id="rId1"/>
  </sheets>
  <definedNames>
    <definedName name="_xlnm._FilterDatabase" localSheetId="0" hidden="1">'КР 2026 с ПО-EUR '!$A$8:$W$448</definedName>
    <definedName name="_xlnm.Print_Titles" localSheetId="0">'КР 2026 с ПО-EUR '!$A:$W,'КР 2026 с ПО-EUR '!$13:$13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72" i="1" l="1"/>
  <c r="S73" i="1"/>
  <c r="D349" i="1" l="1"/>
  <c r="H435" i="1" l="1"/>
  <c r="I435" i="1"/>
  <c r="J435" i="1"/>
  <c r="K435" i="1"/>
  <c r="L435" i="1"/>
  <c r="M435" i="1"/>
  <c r="N435" i="1"/>
  <c r="O435" i="1"/>
  <c r="P435" i="1"/>
  <c r="Q435" i="1"/>
  <c r="R435" i="1"/>
  <c r="S435" i="1"/>
  <c r="T435" i="1"/>
  <c r="U435" i="1"/>
  <c r="V435" i="1"/>
  <c r="W435" i="1"/>
  <c r="E435" i="1"/>
  <c r="D435" i="1"/>
  <c r="G439" i="1"/>
  <c r="F439" i="1"/>
  <c r="G438" i="1"/>
  <c r="F438" i="1"/>
  <c r="G437" i="1"/>
  <c r="F437" i="1"/>
  <c r="F404" i="1"/>
  <c r="F403" i="1"/>
  <c r="F402" i="1"/>
  <c r="U421" i="1"/>
  <c r="R421" i="1"/>
  <c r="W429" i="1" l="1"/>
  <c r="W428" i="1" s="1"/>
  <c r="V429" i="1"/>
  <c r="V428" i="1" s="1"/>
  <c r="T429" i="1"/>
  <c r="T428" i="1" s="1"/>
  <c r="S429" i="1"/>
  <c r="S428" i="1" s="1"/>
  <c r="Q429" i="1"/>
  <c r="Q428" i="1" s="1"/>
  <c r="P429" i="1"/>
  <c r="P428" i="1" s="1"/>
  <c r="O429" i="1"/>
  <c r="O428" i="1" s="1"/>
  <c r="N429" i="1"/>
  <c r="N428" i="1" s="1"/>
  <c r="L429" i="1"/>
  <c r="L428" i="1" s="1"/>
  <c r="K429" i="1"/>
  <c r="K428" i="1" s="1"/>
  <c r="J429" i="1"/>
  <c r="J428" i="1" s="1"/>
  <c r="I429" i="1"/>
  <c r="I428" i="1" s="1"/>
  <c r="G429" i="1"/>
  <c r="G428" i="1" s="1"/>
  <c r="E429" i="1"/>
  <c r="E428" i="1" s="1"/>
  <c r="D429" i="1"/>
  <c r="D428" i="1" s="1"/>
  <c r="F430" i="1"/>
  <c r="F429" i="1" s="1"/>
  <c r="F428" i="1" s="1"/>
  <c r="J333" i="1" l="1"/>
  <c r="I333" i="1"/>
  <c r="J339" i="1"/>
  <c r="I339" i="1"/>
  <c r="J98" i="1"/>
  <c r="I98" i="1"/>
  <c r="F380" i="1" l="1"/>
  <c r="F379" i="1" l="1"/>
  <c r="P148" i="1" l="1"/>
  <c r="J148" i="1"/>
  <c r="I148" i="1"/>
  <c r="F217" i="1" l="1"/>
  <c r="F218" i="1"/>
  <c r="F216" i="1"/>
  <c r="N35" i="1"/>
  <c r="F446" i="1" l="1"/>
  <c r="F445" i="1" s="1"/>
  <c r="F444" i="1" s="1"/>
  <c r="F440" i="1" s="1"/>
  <c r="W445" i="1"/>
  <c r="W444" i="1" s="1"/>
  <c r="W440" i="1" s="1"/>
  <c r="V445" i="1"/>
  <c r="V444" i="1" s="1"/>
  <c r="V440" i="1" s="1"/>
  <c r="T445" i="1"/>
  <c r="T444" i="1" s="1"/>
  <c r="T440" i="1" s="1"/>
  <c r="S445" i="1"/>
  <c r="Q445" i="1"/>
  <c r="Q444" i="1" s="1"/>
  <c r="Q440" i="1" s="1"/>
  <c r="P445" i="1"/>
  <c r="P444" i="1" s="1"/>
  <c r="P440" i="1" s="1"/>
  <c r="O445" i="1"/>
  <c r="O444" i="1" s="1"/>
  <c r="O440" i="1" s="1"/>
  <c r="N445" i="1"/>
  <c r="N444" i="1" s="1"/>
  <c r="N440" i="1" s="1"/>
  <c r="L445" i="1"/>
  <c r="L444" i="1" s="1"/>
  <c r="L440" i="1" s="1"/>
  <c r="K445" i="1"/>
  <c r="K444" i="1" s="1"/>
  <c r="K440" i="1" s="1"/>
  <c r="J445" i="1"/>
  <c r="J444" i="1" s="1"/>
  <c r="J440" i="1" s="1"/>
  <c r="I445" i="1"/>
  <c r="I444" i="1" s="1"/>
  <c r="I440" i="1" s="1"/>
  <c r="G445" i="1"/>
  <c r="G444" i="1" s="1"/>
  <c r="G440" i="1" s="1"/>
  <c r="E445" i="1"/>
  <c r="E444" i="1" s="1"/>
  <c r="E440" i="1" s="1"/>
  <c r="D445" i="1"/>
  <c r="D444" i="1" s="1"/>
  <c r="D440" i="1" s="1"/>
  <c r="S444" i="1"/>
  <c r="S440" i="1" s="1"/>
  <c r="G436" i="1"/>
  <c r="F436" i="1"/>
  <c r="W434" i="1"/>
  <c r="V434" i="1"/>
  <c r="P434" i="1"/>
  <c r="O434" i="1"/>
  <c r="N434" i="1"/>
  <c r="L434" i="1"/>
  <c r="K434" i="1"/>
  <c r="J434" i="1"/>
  <c r="I434" i="1"/>
  <c r="E434" i="1"/>
  <c r="D434" i="1"/>
  <c r="T434" i="1"/>
  <c r="S434" i="1"/>
  <c r="Q434" i="1"/>
  <c r="F424" i="1"/>
  <c r="F423" i="1" s="1"/>
  <c r="F422" i="1" s="1"/>
  <c r="F421" i="1" s="1"/>
  <c r="W423" i="1"/>
  <c r="W422" i="1" s="1"/>
  <c r="W421" i="1" s="1"/>
  <c r="V423" i="1"/>
  <c r="V422" i="1" s="1"/>
  <c r="V421" i="1" s="1"/>
  <c r="T423" i="1"/>
  <c r="T422" i="1" s="1"/>
  <c r="T421" i="1" s="1"/>
  <c r="S423" i="1"/>
  <c r="Q423" i="1"/>
  <c r="Q422" i="1" s="1"/>
  <c r="Q421" i="1" s="1"/>
  <c r="P423" i="1"/>
  <c r="P422" i="1" s="1"/>
  <c r="P421" i="1" s="1"/>
  <c r="O423" i="1"/>
  <c r="O422" i="1" s="1"/>
  <c r="O421" i="1" s="1"/>
  <c r="N423" i="1"/>
  <c r="N422" i="1" s="1"/>
  <c r="N421" i="1" s="1"/>
  <c r="L423" i="1"/>
  <c r="L422" i="1" s="1"/>
  <c r="L421" i="1" s="1"/>
  <c r="K423" i="1"/>
  <c r="K422" i="1" s="1"/>
  <c r="K421" i="1" s="1"/>
  <c r="J423" i="1"/>
  <c r="J422" i="1" s="1"/>
  <c r="J421" i="1" s="1"/>
  <c r="I423" i="1"/>
  <c r="I422" i="1" s="1"/>
  <c r="I421" i="1" s="1"/>
  <c r="G423" i="1"/>
  <c r="G422" i="1" s="1"/>
  <c r="G421" i="1" s="1"/>
  <c r="E423" i="1"/>
  <c r="E422" i="1" s="1"/>
  <c r="E421" i="1" s="1"/>
  <c r="D423" i="1"/>
  <c r="D422" i="1" s="1"/>
  <c r="D421" i="1" s="1"/>
  <c r="S422" i="1"/>
  <c r="S421" i="1" s="1"/>
  <c r="F420" i="1"/>
  <c r="F419" i="1"/>
  <c r="W418" i="1"/>
  <c r="V418" i="1"/>
  <c r="T418" i="1"/>
  <c r="S418" i="1"/>
  <c r="Q418" i="1"/>
  <c r="P418" i="1"/>
  <c r="O418" i="1"/>
  <c r="N418" i="1"/>
  <c r="L418" i="1"/>
  <c r="K418" i="1"/>
  <c r="J418" i="1"/>
  <c r="I418" i="1"/>
  <c r="G418" i="1"/>
  <c r="E418" i="1"/>
  <c r="D418" i="1"/>
  <c r="W415" i="1"/>
  <c r="V415" i="1"/>
  <c r="T415" i="1"/>
  <c r="S415" i="1"/>
  <c r="Q415" i="1"/>
  <c r="P415" i="1"/>
  <c r="O415" i="1"/>
  <c r="N415" i="1"/>
  <c r="L415" i="1"/>
  <c r="K415" i="1"/>
  <c r="J415" i="1"/>
  <c r="I415" i="1"/>
  <c r="G415" i="1"/>
  <c r="F415" i="1"/>
  <c r="E415" i="1"/>
  <c r="D415" i="1"/>
  <c r="F413" i="1"/>
  <c r="F412" i="1"/>
  <c r="F411" i="1"/>
  <c r="W410" i="1"/>
  <c r="V410" i="1"/>
  <c r="T410" i="1"/>
  <c r="S410" i="1"/>
  <c r="Q410" i="1"/>
  <c r="P410" i="1"/>
  <c r="O410" i="1"/>
  <c r="N410" i="1"/>
  <c r="L410" i="1"/>
  <c r="K410" i="1"/>
  <c r="J410" i="1"/>
  <c r="I410" i="1"/>
  <c r="G410" i="1"/>
  <c r="E410" i="1"/>
  <c r="D410" i="1"/>
  <c r="F409" i="1"/>
  <c r="F408" i="1"/>
  <c r="F407" i="1"/>
  <c r="F406" i="1"/>
  <c r="F405" i="1"/>
  <c r="F401" i="1"/>
  <c r="F400" i="1"/>
  <c r="F399" i="1"/>
  <c r="F398" i="1"/>
  <c r="F397" i="1"/>
  <c r="F396" i="1"/>
  <c r="F395" i="1"/>
  <c r="W394" i="1"/>
  <c r="V394" i="1"/>
  <c r="T394" i="1"/>
  <c r="S394" i="1"/>
  <c r="Q394" i="1"/>
  <c r="P394" i="1"/>
  <c r="O394" i="1"/>
  <c r="N394" i="1"/>
  <c r="L394" i="1"/>
  <c r="K394" i="1"/>
  <c r="J394" i="1"/>
  <c r="I394" i="1"/>
  <c r="G394" i="1"/>
  <c r="E394" i="1"/>
  <c r="D394" i="1"/>
  <c r="F393" i="1"/>
  <c r="F392" i="1"/>
  <c r="F391" i="1"/>
  <c r="F390" i="1"/>
  <c r="F389" i="1"/>
  <c r="W388" i="1"/>
  <c r="V388" i="1"/>
  <c r="T388" i="1"/>
  <c r="S388" i="1"/>
  <c r="Q388" i="1"/>
  <c r="P388" i="1"/>
  <c r="O388" i="1"/>
  <c r="N388" i="1"/>
  <c r="L388" i="1"/>
  <c r="K388" i="1"/>
  <c r="J388" i="1"/>
  <c r="I388" i="1"/>
  <c r="G388" i="1"/>
  <c r="E388" i="1"/>
  <c r="D388" i="1"/>
  <c r="F386" i="1"/>
  <c r="F385" i="1" s="1"/>
  <c r="W385" i="1"/>
  <c r="V385" i="1"/>
  <c r="T385" i="1"/>
  <c r="S385" i="1"/>
  <c r="Q385" i="1"/>
  <c r="P385" i="1"/>
  <c r="O385" i="1"/>
  <c r="N385" i="1"/>
  <c r="L385" i="1"/>
  <c r="K385" i="1"/>
  <c r="J385" i="1"/>
  <c r="I385" i="1"/>
  <c r="G385" i="1"/>
  <c r="E385" i="1"/>
  <c r="D385" i="1"/>
  <c r="F384" i="1"/>
  <c r="F383" i="1" s="1"/>
  <c r="W383" i="1"/>
  <c r="V383" i="1"/>
  <c r="T383" i="1"/>
  <c r="S383" i="1"/>
  <c r="Q383" i="1"/>
  <c r="P383" i="1"/>
  <c r="O383" i="1"/>
  <c r="N383" i="1"/>
  <c r="L383" i="1"/>
  <c r="K383" i="1"/>
  <c r="J383" i="1"/>
  <c r="I383" i="1"/>
  <c r="G383" i="1"/>
  <c r="E383" i="1"/>
  <c r="D383" i="1"/>
  <c r="F382" i="1"/>
  <c r="F381" i="1"/>
  <c r="F378" i="1"/>
  <c r="W377" i="1"/>
  <c r="V377" i="1"/>
  <c r="T377" i="1"/>
  <c r="S377" i="1"/>
  <c r="Q377" i="1"/>
  <c r="P377" i="1"/>
  <c r="O377" i="1"/>
  <c r="N377" i="1"/>
  <c r="L377" i="1"/>
  <c r="K377" i="1"/>
  <c r="J377" i="1"/>
  <c r="I377" i="1"/>
  <c r="G377" i="1"/>
  <c r="E377" i="1"/>
  <c r="D377" i="1"/>
  <c r="F374" i="1"/>
  <c r="F373" i="1"/>
  <c r="F372" i="1"/>
  <c r="F371" i="1"/>
  <c r="F370" i="1"/>
  <c r="F369" i="1"/>
  <c r="F368" i="1"/>
  <c r="F367" i="1"/>
  <c r="F366" i="1"/>
  <c r="W365" i="1"/>
  <c r="V365" i="1"/>
  <c r="T365" i="1"/>
  <c r="S365" i="1"/>
  <c r="Q365" i="1"/>
  <c r="P365" i="1"/>
  <c r="O365" i="1"/>
  <c r="N365" i="1"/>
  <c r="L365" i="1"/>
  <c r="K365" i="1"/>
  <c r="J365" i="1"/>
  <c r="I365" i="1"/>
  <c r="G365" i="1"/>
  <c r="E365" i="1"/>
  <c r="D365" i="1"/>
  <c r="F364" i="1"/>
  <c r="F363" i="1"/>
  <c r="W362" i="1"/>
  <c r="V362" i="1"/>
  <c r="T362" i="1"/>
  <c r="S362" i="1"/>
  <c r="Q362" i="1"/>
  <c r="P362" i="1"/>
  <c r="O362" i="1"/>
  <c r="N362" i="1"/>
  <c r="L362" i="1"/>
  <c r="K362" i="1"/>
  <c r="J362" i="1"/>
  <c r="I362" i="1"/>
  <c r="G362" i="1"/>
  <c r="E362" i="1"/>
  <c r="D362" i="1"/>
  <c r="F360" i="1"/>
  <c r="F359" i="1" s="1"/>
  <c r="W359" i="1"/>
  <c r="V359" i="1"/>
  <c r="T359" i="1"/>
  <c r="S359" i="1"/>
  <c r="Q359" i="1"/>
  <c r="P359" i="1"/>
  <c r="O359" i="1"/>
  <c r="N359" i="1"/>
  <c r="L359" i="1"/>
  <c r="K359" i="1"/>
  <c r="J359" i="1"/>
  <c r="I359" i="1"/>
  <c r="G359" i="1"/>
  <c r="E359" i="1"/>
  <c r="D359" i="1"/>
  <c r="F358" i="1"/>
  <c r="P357" i="1"/>
  <c r="F356" i="1"/>
  <c r="F355" i="1"/>
  <c r="F354" i="1"/>
  <c r="F353" i="1"/>
  <c r="F352" i="1"/>
  <c r="F351" i="1"/>
  <c r="W349" i="1"/>
  <c r="V349" i="1"/>
  <c r="U349" i="1"/>
  <c r="T349" i="1"/>
  <c r="S349" i="1"/>
  <c r="Q349" i="1"/>
  <c r="O349" i="1"/>
  <c r="N349" i="1"/>
  <c r="L349" i="1"/>
  <c r="K349" i="1"/>
  <c r="J349" i="1"/>
  <c r="I349" i="1"/>
  <c r="G349" i="1"/>
  <c r="E349" i="1"/>
  <c r="F348" i="1"/>
  <c r="F347" i="1"/>
  <c r="F346" i="1"/>
  <c r="F345" i="1"/>
  <c r="F344" i="1"/>
  <c r="F343" i="1"/>
  <c r="F342" i="1"/>
  <c r="F341" i="1"/>
  <c r="F340" i="1"/>
  <c r="F339" i="1"/>
  <c r="W338" i="1"/>
  <c r="V338" i="1"/>
  <c r="T338" i="1"/>
  <c r="S338" i="1"/>
  <c r="Q338" i="1"/>
  <c r="P338" i="1"/>
  <c r="O338" i="1"/>
  <c r="N338" i="1"/>
  <c r="L338" i="1"/>
  <c r="K338" i="1"/>
  <c r="G338" i="1"/>
  <c r="E338" i="1"/>
  <c r="D338" i="1"/>
  <c r="F337" i="1"/>
  <c r="F336" i="1"/>
  <c r="F335" i="1"/>
  <c r="F334" i="1"/>
  <c r="F333" i="1"/>
  <c r="D333" i="1" s="1"/>
  <c r="D316" i="1" s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W316" i="1"/>
  <c r="V316" i="1"/>
  <c r="T316" i="1"/>
  <c r="S316" i="1"/>
  <c r="Q316" i="1"/>
  <c r="P316" i="1"/>
  <c r="O316" i="1"/>
  <c r="N316" i="1"/>
  <c r="L316" i="1"/>
  <c r="K316" i="1"/>
  <c r="J316" i="1"/>
  <c r="I316" i="1"/>
  <c r="G316" i="1"/>
  <c r="E316" i="1"/>
  <c r="F314" i="1"/>
  <c r="F313" i="1"/>
  <c r="F312" i="1"/>
  <c r="F311" i="1"/>
  <c r="F310" i="1"/>
  <c r="F309" i="1"/>
  <c r="F308" i="1"/>
  <c r="W307" i="1"/>
  <c r="V307" i="1"/>
  <c r="T307" i="1"/>
  <c r="S307" i="1"/>
  <c r="Q307" i="1"/>
  <c r="P307" i="1"/>
  <c r="O307" i="1"/>
  <c r="N307" i="1"/>
  <c r="L307" i="1"/>
  <c r="K307" i="1"/>
  <c r="J307" i="1"/>
  <c r="I307" i="1"/>
  <c r="G307" i="1"/>
  <c r="E307" i="1"/>
  <c r="D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G281" i="1"/>
  <c r="G271" i="1" s="1"/>
  <c r="F281" i="1"/>
  <c r="F280" i="1"/>
  <c r="F279" i="1"/>
  <c r="F278" i="1"/>
  <c r="F277" i="1"/>
  <c r="F276" i="1"/>
  <c r="F275" i="1"/>
  <c r="F274" i="1"/>
  <c r="F273" i="1"/>
  <c r="F272" i="1"/>
  <c r="W271" i="1"/>
  <c r="V271" i="1"/>
  <c r="T271" i="1"/>
  <c r="S271" i="1"/>
  <c r="Q271" i="1"/>
  <c r="P271" i="1"/>
  <c r="O271" i="1"/>
  <c r="N271" i="1"/>
  <c r="L271" i="1"/>
  <c r="K271" i="1"/>
  <c r="J271" i="1"/>
  <c r="I271" i="1"/>
  <c r="E271" i="1"/>
  <c r="D271" i="1"/>
  <c r="F270" i="1"/>
  <c r="F269" i="1"/>
  <c r="W268" i="1"/>
  <c r="W267" i="1" s="1"/>
  <c r="V268" i="1"/>
  <c r="V267" i="1" s="1"/>
  <c r="T268" i="1"/>
  <c r="T267" i="1" s="1"/>
  <c r="S268" i="1"/>
  <c r="S267" i="1" s="1"/>
  <c r="Q268" i="1"/>
  <c r="Q267" i="1" s="1"/>
  <c r="P268" i="1"/>
  <c r="P267" i="1" s="1"/>
  <c r="O268" i="1"/>
  <c r="O267" i="1" s="1"/>
  <c r="N268" i="1"/>
  <c r="N267" i="1" s="1"/>
  <c r="L268" i="1"/>
  <c r="L267" i="1" s="1"/>
  <c r="K268" i="1"/>
  <c r="K267" i="1" s="1"/>
  <c r="J268" i="1"/>
  <c r="J267" i="1" s="1"/>
  <c r="I268" i="1"/>
  <c r="I267" i="1" s="1"/>
  <c r="G268" i="1"/>
  <c r="G267" i="1" s="1"/>
  <c r="E268" i="1"/>
  <c r="E267" i="1" s="1"/>
  <c r="D268" i="1"/>
  <c r="D267" i="1" s="1"/>
  <c r="F266" i="1"/>
  <c r="F265" i="1" s="1"/>
  <c r="W265" i="1"/>
  <c r="V265" i="1"/>
  <c r="T265" i="1"/>
  <c r="S265" i="1"/>
  <c r="Q265" i="1"/>
  <c r="P265" i="1"/>
  <c r="O265" i="1"/>
  <c r="N265" i="1"/>
  <c r="L265" i="1"/>
  <c r="K265" i="1"/>
  <c r="J265" i="1"/>
  <c r="I265" i="1"/>
  <c r="G265" i="1"/>
  <c r="E265" i="1"/>
  <c r="D265" i="1"/>
  <c r="F263" i="1"/>
  <c r="F262" i="1"/>
  <c r="F261" i="1"/>
  <c r="F260" i="1"/>
  <c r="F259" i="1"/>
  <c r="F258" i="1"/>
  <c r="F257" i="1"/>
  <c r="F256" i="1"/>
  <c r="F255" i="1"/>
  <c r="F254" i="1"/>
  <c r="W253" i="1"/>
  <c r="V253" i="1"/>
  <c r="T253" i="1"/>
  <c r="S253" i="1"/>
  <c r="Q253" i="1"/>
  <c r="P253" i="1"/>
  <c r="O253" i="1"/>
  <c r="N253" i="1"/>
  <c r="L253" i="1"/>
  <c r="K253" i="1"/>
  <c r="J253" i="1"/>
  <c r="I253" i="1"/>
  <c r="G253" i="1"/>
  <c r="E253" i="1"/>
  <c r="D253" i="1"/>
  <c r="F252" i="1"/>
  <c r="F251" i="1"/>
  <c r="F250" i="1"/>
  <c r="F249" i="1"/>
  <c r="F248" i="1"/>
  <c r="F247" i="1"/>
  <c r="F246" i="1"/>
  <c r="F245" i="1"/>
  <c r="F244" i="1"/>
  <c r="F243" i="1"/>
  <c r="W242" i="1"/>
  <c r="V242" i="1"/>
  <c r="T242" i="1"/>
  <c r="S242" i="1"/>
  <c r="Q242" i="1"/>
  <c r="P242" i="1"/>
  <c r="O242" i="1"/>
  <c r="N242" i="1"/>
  <c r="L242" i="1"/>
  <c r="K242" i="1"/>
  <c r="J242" i="1"/>
  <c r="I242" i="1"/>
  <c r="G242" i="1"/>
  <c r="E242" i="1"/>
  <c r="D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5" i="1"/>
  <c r="F214" i="1"/>
  <c r="F213" i="1"/>
  <c r="F212" i="1"/>
  <c r="F211" i="1"/>
  <c r="F210" i="1"/>
  <c r="F209" i="1"/>
  <c r="W208" i="1"/>
  <c r="V208" i="1"/>
  <c r="T208" i="1"/>
  <c r="S208" i="1"/>
  <c r="Q208" i="1"/>
  <c r="P208" i="1"/>
  <c r="O208" i="1"/>
  <c r="N208" i="1"/>
  <c r="L208" i="1"/>
  <c r="K208" i="1"/>
  <c r="J208" i="1"/>
  <c r="I208" i="1"/>
  <c r="G208" i="1"/>
  <c r="E208" i="1"/>
  <c r="D208" i="1"/>
  <c r="F207" i="1"/>
  <c r="F206" i="1"/>
  <c r="W205" i="1"/>
  <c r="W204" i="1" s="1"/>
  <c r="V205" i="1"/>
  <c r="V204" i="1" s="1"/>
  <c r="T205" i="1"/>
  <c r="T204" i="1" s="1"/>
  <c r="S205" i="1"/>
  <c r="S204" i="1" s="1"/>
  <c r="Q205" i="1"/>
  <c r="Q204" i="1" s="1"/>
  <c r="P205" i="1"/>
  <c r="P204" i="1" s="1"/>
  <c r="O205" i="1"/>
  <c r="O204" i="1" s="1"/>
  <c r="N205" i="1"/>
  <c r="N204" i="1" s="1"/>
  <c r="L205" i="1"/>
  <c r="L204" i="1" s="1"/>
  <c r="K205" i="1"/>
  <c r="K204" i="1" s="1"/>
  <c r="J205" i="1"/>
  <c r="J204" i="1" s="1"/>
  <c r="I205" i="1"/>
  <c r="I204" i="1" s="1"/>
  <c r="G205" i="1"/>
  <c r="G204" i="1" s="1"/>
  <c r="E205" i="1"/>
  <c r="E204" i="1" s="1"/>
  <c r="D205" i="1"/>
  <c r="D204" i="1" s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W189" i="1"/>
  <c r="V189" i="1"/>
  <c r="T189" i="1"/>
  <c r="S189" i="1"/>
  <c r="Q189" i="1"/>
  <c r="P189" i="1"/>
  <c r="O189" i="1"/>
  <c r="N189" i="1"/>
  <c r="L189" i="1"/>
  <c r="K189" i="1"/>
  <c r="J189" i="1"/>
  <c r="I189" i="1"/>
  <c r="G189" i="1"/>
  <c r="E189" i="1"/>
  <c r="D189" i="1"/>
  <c r="F187" i="1"/>
  <c r="F186" i="1" s="1"/>
  <c r="W186" i="1"/>
  <c r="V186" i="1"/>
  <c r="T186" i="1"/>
  <c r="S186" i="1"/>
  <c r="Q186" i="1"/>
  <c r="P186" i="1"/>
  <c r="O186" i="1"/>
  <c r="N186" i="1"/>
  <c r="L186" i="1"/>
  <c r="K186" i="1"/>
  <c r="J186" i="1"/>
  <c r="I186" i="1"/>
  <c r="G186" i="1"/>
  <c r="E186" i="1"/>
  <c r="D186" i="1"/>
  <c r="F185" i="1"/>
  <c r="F184" i="1"/>
  <c r="F183" i="1"/>
  <c r="W182" i="1"/>
  <c r="V182" i="1"/>
  <c r="T182" i="1"/>
  <c r="S182" i="1"/>
  <c r="Q182" i="1"/>
  <c r="P182" i="1"/>
  <c r="O182" i="1"/>
  <c r="N182" i="1"/>
  <c r="L182" i="1"/>
  <c r="K182" i="1"/>
  <c r="J182" i="1"/>
  <c r="I182" i="1"/>
  <c r="G182" i="1"/>
  <c r="E182" i="1"/>
  <c r="D182" i="1"/>
  <c r="D180" i="1" s="1"/>
  <c r="W180" i="1"/>
  <c r="V180" i="1"/>
  <c r="T180" i="1"/>
  <c r="S180" i="1"/>
  <c r="Q180" i="1"/>
  <c r="O180" i="1"/>
  <c r="L180" i="1"/>
  <c r="K180" i="1"/>
  <c r="J180" i="1"/>
  <c r="I180" i="1"/>
  <c r="G180" i="1"/>
  <c r="E180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W151" i="1"/>
  <c r="V151" i="1"/>
  <c r="T151" i="1"/>
  <c r="S151" i="1"/>
  <c r="Q151" i="1"/>
  <c r="P151" i="1"/>
  <c r="O151" i="1"/>
  <c r="N151" i="1"/>
  <c r="L151" i="1"/>
  <c r="K151" i="1"/>
  <c r="J151" i="1"/>
  <c r="I151" i="1"/>
  <c r="G151" i="1"/>
  <c r="E151" i="1"/>
  <c r="D151" i="1"/>
  <c r="F150" i="1"/>
  <c r="F149" i="1"/>
  <c r="F148" i="1"/>
  <c r="W147" i="1"/>
  <c r="W146" i="1" s="1"/>
  <c r="V147" i="1"/>
  <c r="V146" i="1" s="1"/>
  <c r="T147" i="1"/>
  <c r="T146" i="1" s="1"/>
  <c r="S147" i="1"/>
  <c r="S146" i="1" s="1"/>
  <c r="Q147" i="1"/>
  <c r="Q146" i="1" s="1"/>
  <c r="P147" i="1"/>
  <c r="P146" i="1" s="1"/>
  <c r="O147" i="1"/>
  <c r="O146" i="1" s="1"/>
  <c r="N147" i="1"/>
  <c r="N146" i="1" s="1"/>
  <c r="L147" i="1"/>
  <c r="L146" i="1" s="1"/>
  <c r="K147" i="1"/>
  <c r="K146" i="1" s="1"/>
  <c r="J147" i="1"/>
  <c r="J146" i="1" s="1"/>
  <c r="I147" i="1"/>
  <c r="I146" i="1" s="1"/>
  <c r="G147" i="1"/>
  <c r="G146" i="1" s="1"/>
  <c r="E147" i="1"/>
  <c r="E146" i="1" s="1"/>
  <c r="D147" i="1"/>
  <c r="D146" i="1" s="1"/>
  <c r="F145" i="1"/>
  <c r="F144" i="1"/>
  <c r="F143" i="1"/>
  <c r="W142" i="1"/>
  <c r="V142" i="1"/>
  <c r="T142" i="1"/>
  <c r="S142" i="1"/>
  <c r="Q142" i="1"/>
  <c r="P142" i="1"/>
  <c r="O142" i="1"/>
  <c r="N142" i="1"/>
  <c r="L142" i="1"/>
  <c r="K142" i="1"/>
  <c r="J142" i="1"/>
  <c r="I142" i="1"/>
  <c r="G142" i="1"/>
  <c r="E142" i="1"/>
  <c r="D142" i="1"/>
  <c r="F140" i="1"/>
  <c r="F139" i="1"/>
  <c r="F138" i="1"/>
  <c r="F137" i="1"/>
  <c r="F136" i="1"/>
  <c r="W135" i="1"/>
  <c r="W134" i="1" s="1"/>
  <c r="V135" i="1"/>
  <c r="V134" i="1" s="1"/>
  <c r="T135" i="1"/>
  <c r="T134" i="1" s="1"/>
  <c r="S135" i="1"/>
  <c r="S134" i="1" s="1"/>
  <c r="Q135" i="1"/>
  <c r="Q134" i="1" s="1"/>
  <c r="P135" i="1"/>
  <c r="P134" i="1" s="1"/>
  <c r="O135" i="1"/>
  <c r="O134" i="1" s="1"/>
  <c r="N135" i="1"/>
  <c r="N134" i="1" s="1"/>
  <c r="L135" i="1"/>
  <c r="L134" i="1" s="1"/>
  <c r="K135" i="1"/>
  <c r="K134" i="1" s="1"/>
  <c r="J135" i="1"/>
  <c r="J134" i="1" s="1"/>
  <c r="I135" i="1"/>
  <c r="I134" i="1" s="1"/>
  <c r="G135" i="1"/>
  <c r="G134" i="1" s="1"/>
  <c r="E135" i="1"/>
  <c r="E134" i="1" s="1"/>
  <c r="D135" i="1"/>
  <c r="D134" i="1" s="1"/>
  <c r="F133" i="1"/>
  <c r="F132" i="1"/>
  <c r="W131" i="1"/>
  <c r="V131" i="1"/>
  <c r="T131" i="1"/>
  <c r="S131" i="1"/>
  <c r="Q131" i="1"/>
  <c r="P131" i="1"/>
  <c r="O131" i="1"/>
  <c r="N131" i="1"/>
  <c r="L131" i="1"/>
  <c r="K131" i="1"/>
  <c r="J131" i="1"/>
  <c r="I131" i="1"/>
  <c r="G131" i="1"/>
  <c r="E131" i="1"/>
  <c r="D131" i="1"/>
  <c r="F129" i="1"/>
  <c r="F128" i="1"/>
  <c r="F127" i="1"/>
  <c r="F126" i="1"/>
  <c r="W125" i="1"/>
  <c r="V125" i="1"/>
  <c r="T125" i="1"/>
  <c r="S125" i="1"/>
  <c r="Q125" i="1"/>
  <c r="P125" i="1"/>
  <c r="O125" i="1"/>
  <c r="N125" i="1"/>
  <c r="L125" i="1"/>
  <c r="K125" i="1"/>
  <c r="J125" i="1"/>
  <c r="I125" i="1"/>
  <c r="G125" i="1"/>
  <c r="E125" i="1"/>
  <c r="D125" i="1"/>
  <c r="F124" i="1"/>
  <c r="F123" i="1"/>
  <c r="F122" i="1"/>
  <c r="F121" i="1"/>
  <c r="F120" i="1"/>
  <c r="F119" i="1"/>
  <c r="F118" i="1"/>
  <c r="W117" i="1"/>
  <c r="V117" i="1"/>
  <c r="T117" i="1"/>
  <c r="S117" i="1"/>
  <c r="Q117" i="1"/>
  <c r="P117" i="1"/>
  <c r="O117" i="1"/>
  <c r="N117" i="1"/>
  <c r="L117" i="1"/>
  <c r="K117" i="1"/>
  <c r="J117" i="1"/>
  <c r="I117" i="1"/>
  <c r="G117" i="1"/>
  <c r="E117" i="1"/>
  <c r="D117" i="1"/>
  <c r="F116" i="1"/>
  <c r="F115" i="1"/>
  <c r="F114" i="1"/>
  <c r="W113" i="1"/>
  <c r="V113" i="1"/>
  <c r="T113" i="1"/>
  <c r="S113" i="1"/>
  <c r="Q113" i="1"/>
  <c r="P113" i="1"/>
  <c r="O113" i="1"/>
  <c r="N113" i="1"/>
  <c r="L113" i="1"/>
  <c r="K113" i="1"/>
  <c r="J113" i="1"/>
  <c r="I113" i="1"/>
  <c r="G113" i="1"/>
  <c r="E113" i="1"/>
  <c r="D113" i="1"/>
  <c r="F110" i="1"/>
  <c r="F109" i="1"/>
  <c r="F108" i="1"/>
  <c r="F107" i="1"/>
  <c r="F106" i="1"/>
  <c r="F105" i="1"/>
  <c r="F104" i="1"/>
  <c r="W103" i="1"/>
  <c r="W102" i="1" s="1"/>
  <c r="V103" i="1"/>
  <c r="V102" i="1" s="1"/>
  <c r="T103" i="1"/>
  <c r="T102" i="1" s="1"/>
  <c r="S103" i="1"/>
  <c r="S102" i="1" s="1"/>
  <c r="Q103" i="1"/>
  <c r="Q102" i="1" s="1"/>
  <c r="P103" i="1"/>
  <c r="P102" i="1" s="1"/>
  <c r="O103" i="1"/>
  <c r="O102" i="1" s="1"/>
  <c r="N103" i="1"/>
  <c r="N102" i="1" s="1"/>
  <c r="L103" i="1"/>
  <c r="L102" i="1" s="1"/>
  <c r="K103" i="1"/>
  <c r="K102" i="1" s="1"/>
  <c r="J103" i="1"/>
  <c r="J102" i="1" s="1"/>
  <c r="I103" i="1"/>
  <c r="I102" i="1" s="1"/>
  <c r="G103" i="1"/>
  <c r="G102" i="1" s="1"/>
  <c r="E103" i="1"/>
  <c r="E102" i="1" s="1"/>
  <c r="D103" i="1"/>
  <c r="D102" i="1" s="1"/>
  <c r="F101" i="1"/>
  <c r="F100" i="1"/>
  <c r="W99" i="1"/>
  <c r="V99" i="1"/>
  <c r="T99" i="1"/>
  <c r="S99" i="1"/>
  <c r="Q99" i="1"/>
  <c r="P99" i="1"/>
  <c r="O99" i="1"/>
  <c r="N99" i="1"/>
  <c r="L99" i="1"/>
  <c r="K99" i="1"/>
  <c r="J99" i="1"/>
  <c r="I99" i="1"/>
  <c r="G99" i="1"/>
  <c r="E99" i="1"/>
  <c r="D99" i="1"/>
  <c r="F98" i="1"/>
  <c r="F97" i="1"/>
  <c r="W96" i="1"/>
  <c r="V96" i="1"/>
  <c r="T96" i="1"/>
  <c r="S96" i="1"/>
  <c r="Q96" i="1"/>
  <c r="P96" i="1"/>
  <c r="O96" i="1"/>
  <c r="N96" i="1"/>
  <c r="L96" i="1"/>
  <c r="K96" i="1"/>
  <c r="J96" i="1"/>
  <c r="I96" i="1"/>
  <c r="G96" i="1"/>
  <c r="E96" i="1"/>
  <c r="D96" i="1"/>
  <c r="F94" i="1"/>
  <c r="F93" i="1"/>
  <c r="F92" i="1"/>
  <c r="F91" i="1"/>
  <c r="W90" i="1"/>
  <c r="V90" i="1"/>
  <c r="T90" i="1"/>
  <c r="S90" i="1"/>
  <c r="Q90" i="1"/>
  <c r="P90" i="1"/>
  <c r="O90" i="1"/>
  <c r="N90" i="1"/>
  <c r="L90" i="1"/>
  <c r="K90" i="1"/>
  <c r="J90" i="1"/>
  <c r="I90" i="1"/>
  <c r="G90" i="1"/>
  <c r="E90" i="1"/>
  <c r="D90" i="1"/>
  <c r="F89" i="1"/>
  <c r="F88" i="1"/>
  <c r="F87" i="1"/>
  <c r="D87" i="1" s="1"/>
  <c r="F86" i="1"/>
  <c r="D86" i="1" s="1"/>
  <c r="F85" i="1"/>
  <c r="F84" i="1"/>
  <c r="F83" i="1"/>
  <c r="F81" i="1"/>
  <c r="F80" i="1"/>
  <c r="F79" i="1"/>
  <c r="F78" i="1"/>
  <c r="W77" i="1"/>
  <c r="V77" i="1"/>
  <c r="T77" i="1"/>
  <c r="S77" i="1"/>
  <c r="Q77" i="1"/>
  <c r="P77" i="1"/>
  <c r="O77" i="1"/>
  <c r="N77" i="1"/>
  <c r="L77" i="1"/>
  <c r="K77" i="1"/>
  <c r="J77" i="1"/>
  <c r="I77" i="1"/>
  <c r="G77" i="1"/>
  <c r="E77" i="1"/>
  <c r="F76" i="1"/>
  <c r="F75" i="1"/>
  <c r="F74" i="1"/>
  <c r="F82" i="1"/>
  <c r="F73" i="1"/>
  <c r="D73" i="1" s="1"/>
  <c r="S71" i="1"/>
  <c r="F70" i="1"/>
  <c r="F69" i="1"/>
  <c r="F68" i="1"/>
  <c r="E68" i="1"/>
  <c r="E40" i="1" s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W40" i="1"/>
  <c r="V40" i="1"/>
  <c r="T40" i="1"/>
  <c r="Q40" i="1"/>
  <c r="P40" i="1"/>
  <c r="O40" i="1"/>
  <c r="N40" i="1"/>
  <c r="L40" i="1"/>
  <c r="K40" i="1"/>
  <c r="J40" i="1"/>
  <c r="I40" i="1"/>
  <c r="G40" i="1"/>
  <c r="F38" i="1"/>
  <c r="F37" i="1"/>
  <c r="F36" i="1"/>
  <c r="F35" i="1"/>
  <c r="F34" i="1"/>
  <c r="F33" i="1"/>
  <c r="W32" i="1"/>
  <c r="W31" i="1" s="1"/>
  <c r="V32" i="1"/>
  <c r="V31" i="1" s="1"/>
  <c r="T32" i="1"/>
  <c r="T31" i="1" s="1"/>
  <c r="S32" i="1"/>
  <c r="Q32" i="1"/>
  <c r="Q31" i="1" s="1"/>
  <c r="P32" i="1"/>
  <c r="P31" i="1" s="1"/>
  <c r="O32" i="1"/>
  <c r="O31" i="1" s="1"/>
  <c r="N32" i="1"/>
  <c r="N31" i="1" s="1"/>
  <c r="L32" i="1"/>
  <c r="L31" i="1" s="1"/>
  <c r="K32" i="1"/>
  <c r="K31" i="1" s="1"/>
  <c r="J32" i="1"/>
  <c r="J31" i="1" s="1"/>
  <c r="I32" i="1"/>
  <c r="I31" i="1" s="1"/>
  <c r="G32" i="1"/>
  <c r="G31" i="1" s="1"/>
  <c r="E32" i="1"/>
  <c r="E31" i="1" s="1"/>
  <c r="D32" i="1"/>
  <c r="D31" i="1" s="1"/>
  <c r="S31" i="1"/>
  <c r="F30" i="1"/>
  <c r="F29" i="1" s="1"/>
  <c r="F28" i="1" s="1"/>
  <c r="W29" i="1"/>
  <c r="W28" i="1" s="1"/>
  <c r="V29" i="1"/>
  <c r="V28" i="1" s="1"/>
  <c r="T29" i="1"/>
  <c r="T28" i="1" s="1"/>
  <c r="S29" i="1"/>
  <c r="S28" i="1" s="1"/>
  <c r="Q29" i="1"/>
  <c r="Q28" i="1" s="1"/>
  <c r="P29" i="1"/>
  <c r="P28" i="1" s="1"/>
  <c r="O29" i="1"/>
  <c r="O28" i="1" s="1"/>
  <c r="N29" i="1"/>
  <c r="N28" i="1" s="1"/>
  <c r="L29" i="1"/>
  <c r="L28" i="1" s="1"/>
  <c r="K29" i="1"/>
  <c r="K28" i="1" s="1"/>
  <c r="J29" i="1"/>
  <c r="J28" i="1" s="1"/>
  <c r="I29" i="1"/>
  <c r="I28" i="1" s="1"/>
  <c r="G29" i="1"/>
  <c r="G28" i="1" s="1"/>
  <c r="E29" i="1"/>
  <c r="E28" i="1" s="1"/>
  <c r="D29" i="1"/>
  <c r="D28" i="1" s="1"/>
  <c r="F27" i="1"/>
  <c r="F26" i="1"/>
  <c r="F25" i="1"/>
  <c r="F24" i="1"/>
  <c r="F23" i="1"/>
  <c r="W22" i="1"/>
  <c r="W21" i="1" s="1"/>
  <c r="V22" i="1"/>
  <c r="V21" i="1" s="1"/>
  <c r="T22" i="1"/>
  <c r="T21" i="1" s="1"/>
  <c r="S22" i="1"/>
  <c r="S21" i="1" s="1"/>
  <c r="Q22" i="1"/>
  <c r="Q21" i="1" s="1"/>
  <c r="P22" i="1"/>
  <c r="P21" i="1" s="1"/>
  <c r="O22" i="1"/>
  <c r="O21" i="1" s="1"/>
  <c r="N22" i="1"/>
  <c r="N21" i="1" s="1"/>
  <c r="L22" i="1"/>
  <c r="L21" i="1" s="1"/>
  <c r="K22" i="1"/>
  <c r="K21" i="1" s="1"/>
  <c r="J22" i="1"/>
  <c r="J21" i="1" s="1"/>
  <c r="I22" i="1"/>
  <c r="I21" i="1" s="1"/>
  <c r="G22" i="1"/>
  <c r="G21" i="1" s="1"/>
  <c r="E22" i="1"/>
  <c r="E21" i="1" s="1"/>
  <c r="D22" i="1"/>
  <c r="D21" i="1" s="1"/>
  <c r="F20" i="1"/>
  <c r="F19" i="1" s="1"/>
  <c r="W19" i="1"/>
  <c r="V19" i="1"/>
  <c r="T19" i="1"/>
  <c r="S19" i="1"/>
  <c r="Q19" i="1"/>
  <c r="P19" i="1"/>
  <c r="O19" i="1"/>
  <c r="N19" i="1"/>
  <c r="L19" i="1"/>
  <c r="K19" i="1"/>
  <c r="J19" i="1"/>
  <c r="I19" i="1"/>
  <c r="G19" i="1"/>
  <c r="E19" i="1"/>
  <c r="D19" i="1"/>
  <c r="F18" i="1"/>
  <c r="F17" i="1" s="1"/>
  <c r="W17" i="1"/>
  <c r="V17" i="1"/>
  <c r="T17" i="1"/>
  <c r="S17" i="1"/>
  <c r="Q17" i="1"/>
  <c r="P17" i="1"/>
  <c r="O17" i="1"/>
  <c r="N17" i="1"/>
  <c r="L17" i="1"/>
  <c r="K17" i="1"/>
  <c r="J17" i="1"/>
  <c r="I17" i="1"/>
  <c r="G17" i="1"/>
  <c r="E17" i="1"/>
  <c r="D17" i="1"/>
  <c r="F435" i="1" l="1"/>
  <c r="F434" i="1" s="1"/>
  <c r="G435" i="1"/>
  <c r="G434" i="1" s="1"/>
  <c r="D77" i="1"/>
  <c r="D95" i="1"/>
  <c r="E95" i="1"/>
  <c r="F418" i="1"/>
  <c r="D141" i="1"/>
  <c r="J141" i="1"/>
  <c r="O141" i="1"/>
  <c r="T141" i="1"/>
  <c r="E387" i="1"/>
  <c r="T39" i="1"/>
  <c r="F362" i="1"/>
  <c r="F99" i="1"/>
  <c r="P387" i="1"/>
  <c r="G141" i="1"/>
  <c r="W141" i="1"/>
  <c r="O16" i="1"/>
  <c r="T16" i="1"/>
  <c r="E16" i="1"/>
  <c r="O112" i="1"/>
  <c r="P180" i="1"/>
  <c r="O95" i="1"/>
  <c r="W95" i="1"/>
  <c r="E130" i="1"/>
  <c r="E141" i="1"/>
  <c r="F253" i="1"/>
  <c r="F268" i="1"/>
  <c r="F267" i="1" s="1"/>
  <c r="J95" i="1"/>
  <c r="D16" i="1"/>
  <c r="I95" i="1"/>
  <c r="N95" i="1"/>
  <c r="S95" i="1"/>
  <c r="D315" i="1"/>
  <c r="D264" i="1" s="1"/>
  <c r="I39" i="1"/>
  <c r="V95" i="1"/>
  <c r="N376" i="1"/>
  <c r="N361" i="1" s="1"/>
  <c r="S376" i="1"/>
  <c r="S361" i="1" s="1"/>
  <c r="F96" i="1"/>
  <c r="N188" i="1"/>
  <c r="F189" i="1"/>
  <c r="F242" i="1"/>
  <c r="E315" i="1"/>
  <c r="E264" i="1" s="1"/>
  <c r="I338" i="1"/>
  <c r="I315" i="1" s="1"/>
  <c r="I264" i="1" s="1"/>
  <c r="O315" i="1"/>
  <c r="O264" i="1" s="1"/>
  <c r="D376" i="1"/>
  <c r="D361" i="1" s="1"/>
  <c r="K95" i="1"/>
  <c r="P95" i="1"/>
  <c r="G188" i="1"/>
  <c r="L188" i="1"/>
  <c r="Q188" i="1"/>
  <c r="W188" i="1"/>
  <c r="O188" i="1"/>
  <c r="K16" i="1"/>
  <c r="P16" i="1"/>
  <c r="V16" i="1"/>
  <c r="F113" i="1"/>
  <c r="G130" i="1"/>
  <c r="L130" i="1"/>
  <c r="Q130" i="1"/>
  <c r="W130" i="1"/>
  <c r="Q315" i="1"/>
  <c r="Q264" i="1" s="1"/>
  <c r="W16" i="1"/>
  <c r="S188" i="1"/>
  <c r="L16" i="1"/>
  <c r="J16" i="1"/>
  <c r="O39" i="1"/>
  <c r="F135" i="1"/>
  <c r="F134" i="1" s="1"/>
  <c r="N141" i="1"/>
  <c r="F142" i="1"/>
  <c r="D188" i="1"/>
  <c r="J188" i="1"/>
  <c r="T188" i="1"/>
  <c r="F208" i="1"/>
  <c r="I376" i="1"/>
  <c r="I361" i="1" s="1"/>
  <c r="F377" i="1"/>
  <c r="F376" i="1" s="1"/>
  <c r="K387" i="1"/>
  <c r="V387" i="1"/>
  <c r="P130" i="1"/>
  <c r="Q16" i="1"/>
  <c r="I188" i="1"/>
  <c r="L315" i="1"/>
  <c r="L264" i="1" s="1"/>
  <c r="W315" i="1"/>
  <c r="W264" i="1" s="1"/>
  <c r="E39" i="1"/>
  <c r="K39" i="1"/>
  <c r="E112" i="1"/>
  <c r="K112" i="1"/>
  <c r="P112" i="1"/>
  <c r="V112" i="1"/>
  <c r="J112" i="1"/>
  <c r="T112" i="1"/>
  <c r="D130" i="1"/>
  <c r="J130" i="1"/>
  <c r="O130" i="1"/>
  <c r="T130" i="1"/>
  <c r="S130" i="1"/>
  <c r="E188" i="1"/>
  <c r="K188" i="1"/>
  <c r="P188" i="1"/>
  <c r="V188" i="1"/>
  <c r="F205" i="1"/>
  <c r="F204" i="1" s="1"/>
  <c r="F307" i="1"/>
  <c r="F365" i="1"/>
  <c r="F388" i="1"/>
  <c r="F410" i="1"/>
  <c r="F90" i="1"/>
  <c r="J338" i="1"/>
  <c r="J315" i="1" s="1"/>
  <c r="J264" i="1" s="1"/>
  <c r="L141" i="1"/>
  <c r="F22" i="1"/>
  <c r="F21" i="1" s="1"/>
  <c r="Q95" i="1"/>
  <c r="V39" i="1"/>
  <c r="T95" i="1"/>
  <c r="F151" i="1"/>
  <c r="L376" i="1"/>
  <c r="L361" i="1" s="1"/>
  <c r="W376" i="1"/>
  <c r="W361" i="1" s="1"/>
  <c r="J387" i="1"/>
  <c r="O387" i="1"/>
  <c r="T387" i="1"/>
  <c r="I387" i="1"/>
  <c r="N387" i="1"/>
  <c r="S387" i="1"/>
  <c r="F394" i="1"/>
  <c r="Q141" i="1"/>
  <c r="G16" i="1"/>
  <c r="P39" i="1"/>
  <c r="F103" i="1"/>
  <c r="F102" i="1" s="1"/>
  <c r="I112" i="1"/>
  <c r="F125" i="1"/>
  <c r="I130" i="1"/>
  <c r="N130" i="1"/>
  <c r="F131" i="1"/>
  <c r="K130" i="1"/>
  <c r="V130" i="1"/>
  <c r="T315" i="1"/>
  <c r="T264" i="1" s="1"/>
  <c r="G39" i="1"/>
  <c r="W39" i="1"/>
  <c r="S141" i="1"/>
  <c r="Q39" i="1"/>
  <c r="I16" i="1"/>
  <c r="N16" i="1"/>
  <c r="S16" i="1"/>
  <c r="F72" i="1"/>
  <c r="D72" i="1" s="1"/>
  <c r="N112" i="1"/>
  <c r="S112" i="1"/>
  <c r="G112" i="1"/>
  <c r="L112" i="1"/>
  <c r="Q112" i="1"/>
  <c r="W112" i="1"/>
  <c r="F271" i="1"/>
  <c r="S40" i="1"/>
  <c r="S39" i="1" s="1"/>
  <c r="I141" i="1"/>
  <c r="L39" i="1"/>
  <c r="N39" i="1"/>
  <c r="F77" i="1"/>
  <c r="G95" i="1"/>
  <c r="L95" i="1"/>
  <c r="D112" i="1"/>
  <c r="K315" i="1"/>
  <c r="K264" i="1" s="1"/>
  <c r="V315" i="1"/>
  <c r="V264" i="1" s="1"/>
  <c r="F338" i="1"/>
  <c r="G376" i="1"/>
  <c r="G361" i="1" s="1"/>
  <c r="Q376" i="1"/>
  <c r="Q361" i="1" s="1"/>
  <c r="F117" i="1"/>
  <c r="N180" i="1"/>
  <c r="G315" i="1"/>
  <c r="G264" i="1" s="1"/>
  <c r="S315" i="1"/>
  <c r="S264" i="1" s="1"/>
  <c r="D387" i="1"/>
  <c r="F32" i="1"/>
  <c r="F31" i="1" s="1"/>
  <c r="J39" i="1"/>
  <c r="F147" i="1"/>
  <c r="F146" i="1" s="1"/>
  <c r="K141" i="1"/>
  <c r="P141" i="1"/>
  <c r="V141" i="1"/>
  <c r="F182" i="1"/>
  <c r="F180" i="1" s="1"/>
  <c r="F316" i="1"/>
  <c r="N315" i="1"/>
  <c r="N264" i="1" s="1"/>
  <c r="P349" i="1"/>
  <c r="P315" i="1" s="1"/>
  <c r="P264" i="1" s="1"/>
  <c r="E376" i="1"/>
  <c r="E361" i="1" s="1"/>
  <c r="J376" i="1"/>
  <c r="J361" i="1" s="1"/>
  <c r="O376" i="1"/>
  <c r="O361" i="1" s="1"/>
  <c r="T376" i="1"/>
  <c r="T361" i="1" s="1"/>
  <c r="K376" i="1"/>
  <c r="K361" i="1" s="1"/>
  <c r="P376" i="1"/>
  <c r="P361" i="1" s="1"/>
  <c r="V376" i="1"/>
  <c r="V361" i="1" s="1"/>
  <c r="G387" i="1"/>
  <c r="L387" i="1"/>
  <c r="Q387" i="1"/>
  <c r="W387" i="1"/>
  <c r="F16" i="1"/>
  <c r="F71" i="1"/>
  <c r="D71" i="1" s="1"/>
  <c r="F357" i="1"/>
  <c r="F350" i="1"/>
  <c r="O15" i="1" l="1"/>
  <c r="F95" i="1"/>
  <c r="E15" i="1"/>
  <c r="F361" i="1"/>
  <c r="W15" i="1"/>
  <c r="P15" i="1"/>
  <c r="I15" i="1"/>
  <c r="V15" i="1"/>
  <c r="F130" i="1"/>
  <c r="T15" i="1"/>
  <c r="F112" i="1"/>
  <c r="F387" i="1"/>
  <c r="F188" i="1"/>
  <c r="K15" i="1"/>
  <c r="J15" i="1"/>
  <c r="S111" i="1"/>
  <c r="O111" i="1"/>
  <c r="O14" i="1" s="1"/>
  <c r="Q15" i="1"/>
  <c r="J111" i="1"/>
  <c r="D111" i="1"/>
  <c r="V111" i="1"/>
  <c r="E111" i="1"/>
  <c r="F141" i="1"/>
  <c r="K111" i="1"/>
  <c r="L15" i="1"/>
  <c r="D40" i="1"/>
  <c r="D39" i="1" s="1"/>
  <c r="D15" i="1" s="1"/>
  <c r="G15" i="1"/>
  <c r="I111" i="1"/>
  <c r="T111" i="1"/>
  <c r="Q111" i="1"/>
  <c r="N15" i="1"/>
  <c r="G111" i="1"/>
  <c r="N111" i="1"/>
  <c r="W111" i="1"/>
  <c r="S15" i="1"/>
  <c r="P111" i="1"/>
  <c r="L111" i="1"/>
  <c r="F40" i="1"/>
  <c r="F39" i="1" s="1"/>
  <c r="F15" i="1" s="1"/>
  <c r="F349" i="1"/>
  <c r="F315" i="1" s="1"/>
  <c r="F264" i="1" s="1"/>
  <c r="W14" i="1" l="1"/>
  <c r="G14" i="1"/>
  <c r="E14" i="1"/>
  <c r="I14" i="1"/>
  <c r="P14" i="1"/>
  <c r="J14" i="1"/>
  <c r="V14" i="1"/>
  <c r="T14" i="1"/>
  <c r="S14" i="1"/>
  <c r="L14" i="1"/>
  <c r="D14" i="1"/>
  <c r="K14" i="1"/>
  <c r="F111" i="1"/>
  <c r="F14" i="1" s="1"/>
  <c r="N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BISERA KOSTOVA</author>
  </authors>
  <commentList>
    <comment ref="B34" authorId="0" shapeId="0" xr:uid="{00000000-0006-0000-0000-000001000000}">
      <text>
        <r>
          <rPr>
            <sz val="11"/>
            <color indexed="8"/>
            <rFont val="Calibri"/>
            <family val="2"/>
            <scheme val="minor"/>
          </rPr>
          <t>BISERA KOSTOVA:
Д-р с ЛИНК-Русе ЕООД за 13430,18 лв., платени 8230,20 лв. на 11.12.2025г. +636 лв. становище</t>
        </r>
      </text>
    </comment>
    <comment ref="P82" authorId="0" shapeId="0" xr:uid="{00000000-0006-0000-0000-000002000000}">
      <text>
        <r>
          <rPr>
            <sz val="11"/>
            <color indexed="8"/>
            <rFont val="Calibri"/>
            <family val="2"/>
            <scheme val="minor"/>
          </rPr>
          <t>BISERA KOSTOVA:
От продажба на жилища</t>
        </r>
      </text>
    </comment>
    <comment ref="B325" authorId="0" shapeId="0" xr:uid="{00000000-0006-0000-0000-000003000000}">
      <text>
        <r>
          <rPr>
            <b/>
            <sz val="9"/>
            <color indexed="81"/>
            <rFont val="Segoe UI"/>
            <family val="2"/>
            <charset val="204"/>
          </rPr>
          <t>BISERA KOSTOVA:</t>
        </r>
        <r>
          <rPr>
            <sz val="9"/>
            <color indexed="81"/>
            <rFont val="Segoe UI"/>
            <family val="2"/>
            <charset val="204"/>
          </rPr>
          <t xml:space="preserve">
ЗА ВРЪЩАНЕ - ТАБЛИЦА ВЕРОНИКА 01.04.26</t>
        </r>
      </text>
    </comment>
  </commentList>
</comments>
</file>

<file path=xl/sharedStrings.xml><?xml version="1.0" encoding="utf-8"?>
<sst xmlns="http://schemas.openxmlformats.org/spreadsheetml/2006/main" count="1343" uniqueCount="614">
  <si>
    <t>ОБЩИНА</t>
  </si>
  <si>
    <t>Русе</t>
  </si>
  <si>
    <t>КОД ПО ЕБК</t>
  </si>
  <si>
    <t>6806</t>
  </si>
  <si>
    <t>РАЗЧЕТ ЗА ФИНАНСИРАНЕ НА КАПИТАЛОВИТЕ РАЗХОДИ</t>
  </si>
  <si>
    <t xml:space="preserve"> за периода:  01.01.2026г. - 31.12.2026 г.</t>
  </si>
  <si>
    <t>Сумите са в EUR!</t>
  </si>
  <si>
    <t>§</t>
  </si>
  <si>
    <t>Информация за наименованието, местонахождението и функционално предназначение на обектите за строителство и за основен ремонт, за ППР, за придобиване на ДМА, НДМА, земя и  капиталови трансфери</t>
  </si>
  <si>
    <t>Година начало - година край на изпълнение на обекта</t>
  </si>
  <si>
    <t>Сметна стойност</t>
  </si>
  <si>
    <t>Усвоено до края на предходната година</t>
  </si>
  <si>
    <t>Източници на финансиране, в т.ч.:</t>
  </si>
  <si>
    <t>Предоставени целеви субсидии и трансфери от държавния бюджет и трансфери от други бюджетни организации</t>
  </si>
  <si>
    <t>Преходен остатък  по бюджета с източник целеви субсидии и трансфери от държавния бюджет и от други бюджетни организации</t>
  </si>
  <si>
    <t>Собствени средства, вкл. преходен остатък</t>
  </si>
  <si>
    <t>Други източници за финансиране -(дарения, ПУДООС, заеми, други), вкл. преходен остатък</t>
  </si>
  <si>
    <t>Европейски средства, със съответното съфинансиране</t>
  </si>
  <si>
    <t>Параграф по ЕБК 31-11; 31-12; 31-13; 31-18; 61-00</t>
  </si>
  <si>
    <t>Уточнен план</t>
  </si>
  <si>
    <t xml:space="preserve">в т.ч. от 31-13 </t>
  </si>
  <si>
    <t>Усвоено към  отчетния период</t>
  </si>
  <si>
    <t>в т.ч. от 31-13</t>
  </si>
  <si>
    <t>Параграф по ЕБК: 45-00; 46-00; 64-00;74-00; 78-00; 80-12; 83-11; 83-12; 83-71; 83-72; Други източници</t>
  </si>
  <si>
    <t>код на ССЕС - 42, 96, 97, 98</t>
  </si>
  <si>
    <t>9a</t>
  </si>
  <si>
    <t>10a</t>
  </si>
  <si>
    <t>ОБЩО</t>
  </si>
  <si>
    <t>5100</t>
  </si>
  <si>
    <t>Основен ремонт на дълготрайни материални активи</t>
  </si>
  <si>
    <t>Функция 01</t>
  </si>
  <si>
    <t>Общи държавни служби</t>
  </si>
  <si>
    <t>Обект</t>
  </si>
  <si>
    <t>1122</t>
  </si>
  <si>
    <t>2021-2026</t>
  </si>
  <si>
    <t xml:space="preserve">3113 (план:48961 EUR, усвоено:0 EUR);
</t>
  </si>
  <si>
    <t>ППР</t>
  </si>
  <si>
    <t>2023-2026</t>
  </si>
  <si>
    <t xml:space="preserve">3113 (план:12271 EUR, усвоено:0 EUR);
</t>
  </si>
  <si>
    <t>Функция 03</t>
  </si>
  <si>
    <t>Образование</t>
  </si>
  <si>
    <t>3311</t>
  </si>
  <si>
    <t>Изпълнение на мерки за енергийна ефективност на ДГ "Зора" / НДЕФ/</t>
  </si>
  <si>
    <t>2025-2026</t>
  </si>
  <si>
    <t>3322</t>
  </si>
  <si>
    <t>Oсновен ремонт на физкултурен салон (Спортна зала ) на ОУ "Олимпи Панов"</t>
  </si>
  <si>
    <t xml:space="preserve">
</t>
  </si>
  <si>
    <t>Ремонт на покрив и фасади на ОУ "Г. С. Раковски" с. Ново село</t>
  </si>
  <si>
    <t>2024-2026</t>
  </si>
  <si>
    <t>Ремонт на покрив и фасади на ОУ "Отец Паисий" с. Тетово</t>
  </si>
  <si>
    <t>Спортна площадка на ОУ "Тома Кърджиев"</t>
  </si>
  <si>
    <t>Функция 04</t>
  </si>
  <si>
    <t>Здравеопазване</t>
  </si>
  <si>
    <t>4431</t>
  </si>
  <si>
    <t>Ремонт, обновление и благоустрояване на дворни пространства в ДЯ №5</t>
  </si>
  <si>
    <t>2026-2026</t>
  </si>
  <si>
    <t>Функция 05</t>
  </si>
  <si>
    <t>Социално осигуряване, подпомагане и грижи</t>
  </si>
  <si>
    <t>5528</t>
  </si>
  <si>
    <t xml:space="preserve">3111 (план:15339 EUR, усвоено:0 EUR);
</t>
  </si>
  <si>
    <t>5524</t>
  </si>
  <si>
    <t>Преустройство на сграда на ул. "Никола Вапцаров" №20 в кухня за нуждите на Домашен социален патронаж - включва ИТП</t>
  </si>
  <si>
    <t>5541</t>
  </si>
  <si>
    <t>2022-2026</t>
  </si>
  <si>
    <t xml:space="preserve">3111 (план:66771 EUR, усвоено:0 EUR);
</t>
  </si>
  <si>
    <t xml:space="preserve">3111 (план:143162 EUR, усвоено:0 EUR);
</t>
  </si>
  <si>
    <t xml:space="preserve">3111 (план:90233 EUR, усвоено:0 EUR);
</t>
  </si>
  <si>
    <t>Обособяване индивидуални бани и разширяване на съществуващите в  ДПЛД „Приста“</t>
  </si>
  <si>
    <t>Функция 06</t>
  </si>
  <si>
    <t>Жилищно строителство, благоустройство, комунално стопанство и опазване на околната среда</t>
  </si>
  <si>
    <t>Реконструкция на кабелна линия и стълбове в кръстовището на ул. "Шипка" и ул. "Изгрев"</t>
  </si>
  <si>
    <t>6606</t>
  </si>
  <si>
    <t>Повдигната пешеходна пътека пред СУ „Васил Левски“ на ул. "Цанко Церковски"</t>
  </si>
  <si>
    <t xml:space="preserve">3113 (план:6017 EUR, усвоено:0 EUR);
</t>
  </si>
  <si>
    <t>Повдигната пешеходна пътека за МГ „Баба Тонка“ на ул. "Иван Вазов"</t>
  </si>
  <si>
    <t xml:space="preserve">3113 (план:5626 EUR, усвоено:0 EUR);
</t>
  </si>
  <si>
    <t>Повдигната пешеходна пътека за ДГ „Здравец“ на ул. "Захари Стоянов"</t>
  </si>
  <si>
    <t xml:space="preserve">3113 (план:8550 EUR, усвоено:0 EUR);
</t>
  </si>
  <si>
    <t xml:space="preserve">3113 (план:6147 EUR, усвоено:0 EUR);
</t>
  </si>
  <si>
    <t>Повдигната пешеходна пътека пред ДГ „Снежанка“ на ул. "Илинден"</t>
  </si>
  <si>
    <t xml:space="preserve">3113 (план:5330 EUR, усвоено:0 EUR);
</t>
  </si>
  <si>
    <t>Повдигната пешеходна пътека пред ДГ „Слънце“ на ул. "Доростол"</t>
  </si>
  <si>
    <t xml:space="preserve">3113 (план:10158 EUR, усвоено:0 EUR);
</t>
  </si>
  <si>
    <t>Повдигната пешеходна пътека пред СУ „Възраждане“ на ул. "Плевен"</t>
  </si>
  <si>
    <t xml:space="preserve">3113 (план:3875 EUR, усвоено:0 EUR);
</t>
  </si>
  <si>
    <t>Повдигната пешеходна пътека пред СУ „Възраждане“ на ул. "Студентска"</t>
  </si>
  <si>
    <t xml:space="preserve">3113 (план:5129 EUR, усвоено:0 EUR);
</t>
  </si>
  <si>
    <t>Повдигната пешеходна пътека пред СУ „Христо Ботев“ на ул. "Александровска"</t>
  </si>
  <si>
    <t xml:space="preserve">3113 (план:6096 EUR, усвоено:0 EUR);
</t>
  </si>
  <si>
    <t>Повдигната пешеходна пътека за ОУ „Олимпи Панов“ на ул. „Сърнена гора"</t>
  </si>
  <si>
    <t xml:space="preserve">3113 (план:5000 EUR, усвоено:0 EUR);
</t>
  </si>
  <si>
    <t>Повдигната пешеходна пътека за ОУ „Васил Априлов“ в с. Хотанца на ул. „Св. Св. Кирил и Методий"</t>
  </si>
  <si>
    <t xml:space="preserve">3113 (план:6909 EUR, усвоено:0 EUR);
</t>
  </si>
  <si>
    <t>Повдигната пешеходна пътека за ОУ „Отец Паисий“ в с. Тетово на ул. „Ген. Столетов"</t>
  </si>
  <si>
    <t xml:space="preserve">3113 (план:4724 EUR, усвоено:0 EUR);
</t>
  </si>
  <si>
    <t>Повдигната пешеходна пътека за ОУ „Св. Св. Кирил и Методий“  в с. Семерджиево на ул. „Св. Св. Кирил и Методий"</t>
  </si>
  <si>
    <t xml:space="preserve">3113 (план:4734 EUR, усвоено:0 EUR);
</t>
  </si>
  <si>
    <t>Повдигната пешеходна пътека за ОУ „Г.С. Раковски“ в с. Ново село на ул. „България"</t>
  </si>
  <si>
    <t xml:space="preserve">3113 (план:11519 EUR, усвоено:0 EUR);
</t>
  </si>
  <si>
    <t>Повдигната пешеходна пътека за ОУ „Св. Св. Кирил и Методий“  в с. Николово на ул. „Плиска"</t>
  </si>
  <si>
    <t xml:space="preserve">3113 (план:7722 EUR, усвоено:0 EUR);
</t>
  </si>
  <si>
    <t>Повдигната пешеходна пътека за ОУ „Отец Паисий“ в гр. Мартен на ул. „България"</t>
  </si>
  <si>
    <t xml:space="preserve">3113 (план:6560 EUR, усвоено:0 EUR);
</t>
  </si>
  <si>
    <t>Повдигната пешеходна пътека  за ОУ „Братя Миладинови“ на ул. „Доростол"</t>
  </si>
  <si>
    <t xml:space="preserve">3113 (план:6039 EUR, усвоено:0 EUR);
</t>
  </si>
  <si>
    <t>Повдигната пешеходна пътека  за ОУ „Любен Каравелов“ на ул. „Велико Търново"</t>
  </si>
  <si>
    <t xml:space="preserve">3113 (план:5761 EUR, усвоено:0 EUR);
</t>
  </si>
  <si>
    <t>Повдигната пешеходна пътека за ОУ „Ангел Кънчев“ на ул. „Българска морава"</t>
  </si>
  <si>
    <t xml:space="preserve">3113 (план:6896 EUR, усвоено:0 EUR);
</t>
  </si>
  <si>
    <t>Повдигната пешеходна пътека за ОУ „Ангел Кънчев“ на ул. „Стефан Стамболов"</t>
  </si>
  <si>
    <t xml:space="preserve">3113 (план:5467 EUR, усвоено:0 EUR);
</t>
  </si>
  <si>
    <t>Повдигната пешеходна пътека пред ОУ „Никола Обретенов“ на ул. „Никола Табаков"</t>
  </si>
  <si>
    <t xml:space="preserve">3113 (план:6587 4EUR, усвоено:0 EUR);
</t>
  </si>
  <si>
    <t>Повдигната пешеходна пътека пред ПГСАГ "Пеньо Пенев" на бул. „Цар Освободител"</t>
  </si>
  <si>
    <t xml:space="preserve">3113 (план:3806 EUR, усвоено:700 EUR);
</t>
  </si>
  <si>
    <t>Повдигната пешеходна пътека пред СУ „Васил Левски“ на ул. „Гео Милев"</t>
  </si>
  <si>
    <t xml:space="preserve">3113 (план:6117 EUR, усвоено:0 EUR);
</t>
  </si>
  <si>
    <t>Повдигната пешеходна пътека пред ОУ „Тома Кърджиев“ на ул. „Байкал"</t>
  </si>
  <si>
    <t xml:space="preserve">3113 (план:2212EUR, усвоено:9934 EUR);
</t>
  </si>
  <si>
    <t>Повдигнато кръстовище в района на ОУ „Иван Вазов“ , кръстовището на ул. „Хан Аспарух“ с ул. „Д-р Петър Берон“</t>
  </si>
  <si>
    <t xml:space="preserve">3113 (план:135 EUR, усвоено:0 EUR);
</t>
  </si>
  <si>
    <t>Повдигнато кръстовище в района на СУЕЕ „Св. К. К. Философ“ ,кръстовището на ул. „Студентска“ с ул. „Митрополит Григорий“</t>
  </si>
  <si>
    <t xml:space="preserve">3113 (план 153 EUR, усвоено:0 EUR);
</t>
  </si>
  <si>
    <t>Повдигнато кръстовище в района на СУПНЕ „Фр. Шилер“, кръстовището на ул. „Котовск“ с ул. „Измаил“</t>
  </si>
  <si>
    <t xml:space="preserve">3113 (план: 99 EUR, усвоено:0 EUR);
</t>
  </si>
  <si>
    <t>Повдигнато кръстовище в района на ПГДВА „Йосиф Вондрак“, кръстовището на ул. „М-р Ат. Узунов“ с ул. „Александровска“</t>
  </si>
  <si>
    <t xml:space="preserve">3113 (план:191 EUR, усвоено:420 EUR);
</t>
  </si>
  <si>
    <t>Повдигнато кръстовище в района на ОУ „Отец Паисий“ , кръстовището на ул. „Богдан войвода“ с ул. „Мостова“</t>
  </si>
  <si>
    <t xml:space="preserve">3113 (план:123 EUR, усвоено:0 EUR);
</t>
  </si>
  <si>
    <t>Ремонт на ул. "Коледница"</t>
  </si>
  <si>
    <t xml:space="preserve">3113 (план:77996 EUR, усвоено:0 EUR);
</t>
  </si>
  <si>
    <t xml:space="preserve">8312 (план:158807 EUR, усвоено:0 EUR);
</t>
  </si>
  <si>
    <t>Ремонт на улица "Свети Наум"</t>
  </si>
  <si>
    <t xml:space="preserve">3113 (план:44996 EUR, усвоено:0 EUR);
</t>
  </si>
  <si>
    <t xml:space="preserve">8312 (план:152498 EUR, усвоено:0 EUR);
</t>
  </si>
  <si>
    <t>Ремонт на бул. "Съединение"</t>
  </si>
  <si>
    <t xml:space="preserve">8312 (план:859877 EUR, усвоено:0 EUR);
</t>
  </si>
  <si>
    <t>Ремонт на общинска жилищна сграда с идентификатор 63427.12.19.5 с адм. адрес: гр. Русе кв. "Образцов чифлик" №5 .</t>
  </si>
  <si>
    <t>6619</t>
  </si>
  <si>
    <t>Реконструкция на кръстовището на ул. "Елин Пелин" и ул. "Панагюрище" /ИТП, АН, СН, СМР/</t>
  </si>
  <si>
    <t>2017-2026</t>
  </si>
  <si>
    <t>Художествена реставрация на Симеоновата /Семизовата/ къща, ул. "Иван Вазов" № 15 -  IV етап</t>
  </si>
  <si>
    <t>Сграда на ул. "Иван Вазов" №15 град Русе (Къщата на Стефан Симеонов) -  СМР, СН, АН</t>
  </si>
  <si>
    <t>2016-2026</t>
  </si>
  <si>
    <t>Реконструкция на ул. "Видин" вкл. улично-алейна растителност</t>
  </si>
  <si>
    <t xml:space="preserve">3113 (план:18407 EUR, усвоено:0 EUR);
</t>
  </si>
  <si>
    <t>Реконструкция на бул. "Гоце Делчев"</t>
  </si>
  <si>
    <t xml:space="preserve">3113 (план:28121 EUR, усвоено:0 EUR);
</t>
  </si>
  <si>
    <t>2020-2026</t>
  </si>
  <si>
    <t xml:space="preserve">3113 (план:5829 EUR, усвоено:0 EUR);
</t>
  </si>
  <si>
    <t>Ремонт на облицовките на скатовете на улица от ОТ10515 до ОТ 10521 по регулационния план на гр. Русе /Дълбокия път/</t>
  </si>
  <si>
    <t>Изработване на ИТП за основен ремонт и отводняване на бул. "Придунавски", в участъка пред бл. "Москва"</t>
  </si>
  <si>
    <t xml:space="preserve">3113 (план:105414 EUR, усвоено:0 EUR);
</t>
  </si>
  <si>
    <t>Изработване на ИТП за ремонт на локално платно на бул. "Липник" от ул. "Стоян Заимов" до кръгово кръстовище при КАТ-ИТП</t>
  </si>
  <si>
    <t xml:space="preserve">3113 (план:6238 EUR, усвоено:0EUR);
</t>
  </si>
  <si>
    <t>Ремонт и укрепване на сграда с идентификатор 63427.1.251.8 находяща се на ул. „Никюп“</t>
  </si>
  <si>
    <t>Вътрешно преустройство и реконструкциая на вътрешни инсталации на Общежитие „Опера“, сграда с идентификатор 63427.2.1683 по КККР, гр. Русе, ул. "Муткурова" 34 - ИТП</t>
  </si>
  <si>
    <t xml:space="preserve"> Надстрояване на съществуваща сграда с идентификатор 63427.2.1724.1 по КККР на гр. Русе,/ вкл. kонструктивно обследване/ - ИТП</t>
  </si>
  <si>
    <t>Реконструкция и основен ремонт на Здравна служба в с. Николово, ул. "Липник",  вкл. обследване и благоустрояване на дворно пространство</t>
  </si>
  <si>
    <t>инженеринг</t>
  </si>
  <si>
    <t>6604</t>
  </si>
  <si>
    <t>Реконструкция на кабелна мрежа ниско напрежение за улично осветление по бул. "Христо Ботев", от бул. "Цар Освободител" до пътен възел с бул. "България"</t>
  </si>
  <si>
    <t xml:space="preserve">3113 (план:3497 EUR, усвоено:0 EUR);
</t>
  </si>
  <si>
    <t>Реконструкция на опасни стълбове за улично осветление по ул. "Мальовица", от ул. "Захарий Зограф" до ул. "24-ти май"</t>
  </si>
  <si>
    <t xml:space="preserve">3113 (план:15079 EUR, усвоено:0 EUR);
</t>
  </si>
  <si>
    <t>Изграждане на повдигната пешеходна пътека на бул. "Даме Груев" при бл.№4</t>
  </si>
  <si>
    <t xml:space="preserve">3113 (план:10277 EUR, усвоено:0 EUR);
</t>
  </si>
  <si>
    <t>Инженеринг за повдигнато кръстовище м/у бул. "Цар Освободител" и ул."Александровска"</t>
  </si>
  <si>
    <t xml:space="preserve">3113 (план:33838 EUR, усвоено:100 EUR);
</t>
  </si>
  <si>
    <t>Функция 07</t>
  </si>
  <si>
    <t>Почивно дело, култура, религиозни дейности</t>
  </si>
  <si>
    <t>7759</t>
  </si>
  <si>
    <t>2018-2026</t>
  </si>
  <si>
    <t xml:space="preserve">3113 (план:23008 EUR, усвоено:0 EUR);
</t>
  </si>
  <si>
    <t xml:space="preserve">3113 (план:201546 EUR, усвоено:0 EUR);
</t>
  </si>
  <si>
    <t>7739</t>
  </si>
  <si>
    <t>Изготвяне на ИТП за Паметник на Свободата</t>
  </si>
  <si>
    <t xml:space="preserve">3113 (план:33377 EUR, усвоено:0 EUR);
</t>
  </si>
  <si>
    <t>Преустройство и реконструкция на Художествена галерия - Русе на ул. "Борисова" №45</t>
  </si>
  <si>
    <t>Функция 08</t>
  </si>
  <si>
    <t>Икономически дейности и услуги</t>
  </si>
  <si>
    <t>8832</t>
  </si>
  <si>
    <t>Ремонт на общинска пътна мрежа Русе-Николово в т. ч. велоалея - ИТП</t>
  </si>
  <si>
    <t xml:space="preserve">3113 (план:112484EUR, усвоено:0 EUR);
</t>
  </si>
  <si>
    <t>Ремонт на общинска пътна мрежа Русе - Басарбово - Басарбовски скален манастир</t>
  </si>
  <si>
    <t xml:space="preserve">3113 (план:10226 EUR, усвоено:0 EUR);
</t>
  </si>
  <si>
    <t>Ремонт на общинска пътна мрежа с.Червена Вода - с. Николово</t>
  </si>
  <si>
    <t xml:space="preserve">3113 (план:38163 EUR, усвоено:360 EUR);
</t>
  </si>
  <si>
    <t>Ремонт на общинска пътна мрежа Русе - кв. Средна кула</t>
  </si>
  <si>
    <t xml:space="preserve">3113 (план:22893 EUR, усвоено:225 EUR);
</t>
  </si>
  <si>
    <t>8898</t>
  </si>
  <si>
    <t>Прилагане на мерки за енергийна ефективност на сградата на ОДЦКИ на ул. "Околчица" 9 – ИТП</t>
  </si>
  <si>
    <t xml:space="preserve">3113 (план:16873 EUR, усвоено:0 EUR);
</t>
  </si>
  <si>
    <t>Ремонт на стадион "Локомотив" - зала 'Борба" - ИТП</t>
  </si>
  <si>
    <t>Ремонт на инсталации в плувен басейн в СУ "Майор Атанас Узунов"</t>
  </si>
  <si>
    <t>5200</t>
  </si>
  <si>
    <t>Придобиване на дълготрайни материални активи</t>
  </si>
  <si>
    <t>5201</t>
  </si>
  <si>
    <t>придобиване на компютри и хардуер</t>
  </si>
  <si>
    <t>Компютърна система -17 бр.</t>
  </si>
  <si>
    <t>Преносими компютри - 1 бр.</t>
  </si>
  <si>
    <t>Преносими компютри - 4 бр.</t>
  </si>
  <si>
    <t>5203</t>
  </si>
  <si>
    <t>придобиване на друго оборудване, машини и съоръжения</t>
  </si>
  <si>
    <t>Цветно лазерно МФУ А4</t>
  </si>
  <si>
    <t>Климатици колонни 60 000 BTU - 3 бр. за ОП "Обреден дом"</t>
  </si>
  <si>
    <t>Колонни климатици 2 бр. за ОДЦКИ</t>
  </si>
  <si>
    <t>Колонен климатик 60 000 /за СБА архив/</t>
  </si>
  <si>
    <t>Видео стена</t>
  </si>
  <si>
    <t>Колонен климатик за км. Хотанца</t>
  </si>
  <si>
    <t>Колонен климатик / за зала Св. Георги/</t>
  </si>
  <si>
    <t>5204</t>
  </si>
  <si>
    <t>придобиване на транспортни средства</t>
  </si>
  <si>
    <t>Автомобил SUV -  нов</t>
  </si>
  <si>
    <t>Лек автомобил - 1 бр.</t>
  </si>
  <si>
    <t>Лек автомобил за нуждите на звено "Общинска полиция"</t>
  </si>
  <si>
    <t>Лек автомобил за ОП СДУ</t>
  </si>
  <si>
    <t>Функция 02</t>
  </si>
  <si>
    <t>Отбрана и сигурност</t>
  </si>
  <si>
    <t>2239</t>
  </si>
  <si>
    <t>Камери за засичане на скорост на автомобили- 2 бр. /подадени от  СЗ ИООРС/</t>
  </si>
  <si>
    <t xml:space="preserve">3111 (план:7181 EUR, усвоено:0 EUR);
</t>
  </si>
  <si>
    <t>Климатик сплит система 24000 BTU, гр.Русе / за районни полицейски инспектори/</t>
  </si>
  <si>
    <t xml:space="preserve">3111 (план:1330 EUR, усвоено:0 EUR);
</t>
  </si>
  <si>
    <t>2283</t>
  </si>
  <si>
    <t>5206</t>
  </si>
  <si>
    <t>изграждане на инфраструктурни обекти</t>
  </si>
  <si>
    <t>ИТП за ремонт на основен изпускател на яз. Тетово</t>
  </si>
  <si>
    <t xml:space="preserve">3111 (план:6391 EUR, усвоено:0 EUR);
</t>
  </si>
  <si>
    <t>ИТП за реконструкция на хидротехническо съоръжение (шлюз) в с. Басарбово</t>
  </si>
  <si>
    <t xml:space="preserve">3111 (план:40597 EUR, усвоено:0 EUR);
</t>
  </si>
  <si>
    <t xml:space="preserve">ИТП за противоерозионно укрепване чрез изграждане на ХТС (подпорно съоръжение, стабилизиране откоса чрез геоконструкция). Укрепване скатен откос по републикански път III-501, Русе-Иваново-Две могили-Бяла </t>
  </si>
  <si>
    <t xml:space="preserve">3111 (план:1534 EUR, усвоено:0 EUR);
</t>
  </si>
  <si>
    <t>Проектиране и изграждане на водосток в с. Просена, ул. Батак</t>
  </si>
  <si>
    <t xml:space="preserve">3113 (план:25565EUR, усвоено:0 EUR);
</t>
  </si>
  <si>
    <t>ИТП за защита на населението чрез изграждане на ХТС (диги, тръбен водосток, открит обходен канал) село Николово, местност Гагаля</t>
  </si>
  <si>
    <t xml:space="preserve">3111 (план:35790 EUR, усвоено:0 EUR);
</t>
  </si>
  <si>
    <t>Компютърни системи - 8 бр. за ЦПЛР ЦУТНТ</t>
  </si>
  <si>
    <t>Интерактивен мултитъч дисплей  за ЦПЛР ЦУТНТ</t>
  </si>
  <si>
    <t>Интерактивен дисплей за ОУ "Отец Паисий" гр. Мартен</t>
  </si>
  <si>
    <t>5202</t>
  </si>
  <si>
    <t>придобиване на сгради</t>
  </si>
  <si>
    <t>сграда чрез изграждане</t>
  </si>
  <si>
    <t>Изграждане на нов учебен корпус - СУ"Васил Левски"</t>
  </si>
  <si>
    <t xml:space="preserve">3113 (план:653995 EUR, усвоено:0 EUR);
3118 (план:946650 EUR, усвоено:0EUR);
</t>
  </si>
  <si>
    <t>Изграждане на физкултурен салон и топла връзка към ОУ "Никола Обретенов"</t>
  </si>
  <si>
    <t xml:space="preserve">3118 (план:4602 EUR, усвоено:0 EUR);3111(план: 13805 EUR., усвоено:0 EUR)
</t>
  </si>
  <si>
    <t>Климатик 18 000 BTU - 2 бр. за ДГ "Радост" на ул. "Батак"</t>
  </si>
  <si>
    <t>Климатик 9 000 BTU за ДГ "Радост" на ул. "Батак"</t>
  </si>
  <si>
    <t>Климатик 24 000 BTU  за ДГ "Радост" на ул. "Батак"</t>
  </si>
  <si>
    <t>Съдомиялна машина  за ДГ "Радост" на ул. "Батак"</t>
  </si>
  <si>
    <t>Котлони с 6 квадратни плочи за ДГ "Слънце"</t>
  </si>
  <si>
    <t>Конвектомат за ДГ "Слънце"</t>
  </si>
  <si>
    <t>Аспирационна система  за ДГ "Слънце"</t>
  </si>
  <si>
    <t>Еко-образователен кът в ДГ "Радост", Русе</t>
  </si>
  <si>
    <t>Парен казан за ДГ "Червената Шапчица"</t>
  </si>
  <si>
    <t>Изграждане на еко зони на открито за учене, игра и отдих в ДГ "Роза" с. Ново село</t>
  </si>
  <si>
    <t>Облагородяване на дворните пространства чрез създаване на еко кът и обновяване на съоръженията за игра в ДГ "Синчец" /за филиалите в кв. Средна кула и кв. Долапите/</t>
  </si>
  <si>
    <t>Самоходна моторна косачка за ДГ "Райна Княгиня" гр. Мартен</t>
  </si>
  <si>
    <t>Изграждане на детска площадка за игра в двора на ДГ "Райна Княгиня", гр. Мартен</t>
  </si>
  <si>
    <t>Облагородяване на дворното пространство чрез създаване на  "зелена" класна стая на открито в ОУ "Христо Смирненски" /еко кът за учене, игри и отдих/</t>
  </si>
  <si>
    <t>Система за централна климатизация с термопомпи на директно изпарение в АЕГ "Гео Милев"</t>
  </si>
  <si>
    <t>Облагородяване на дворното пространство чрез създаване на  "зелена" класна стая на открито в СУ "Възраждане" /еко кът за учене, игри и отдих/</t>
  </si>
  <si>
    <t>Облагородяване на дворното пространство в ОУ "Алеко Константинов" чрез създаване на кът за обучение на открито</t>
  </si>
  <si>
    <t xml:space="preserve">Изграждане на кабелна и Wi-fi мрежа в ОУ "Никола Обретенов" </t>
  </si>
  <si>
    <t xml:space="preserve">Облагородяване на дворното пространство чрез създаване на  еко кът  в ОУ "Отец Паисий"  </t>
  </si>
  <si>
    <t>Асансьор за осигуряване на достъпна среда в ОУ "Васил Априлов"</t>
  </si>
  <si>
    <t>Облагородяване на дворното пространство чрез създаване на  "зелено" училище на открито в ОУ "Васил Априлов" /еко кът за учене, игри и отдих/</t>
  </si>
  <si>
    <t xml:space="preserve">6400 (план:3750 EUR, усвоено:3750 EUR);
</t>
  </si>
  <si>
    <t>Изграждане на асансьор в сградата на бивш Техникум по зърнопреработване и зърно съхранение "Асен Златаров"</t>
  </si>
  <si>
    <t>3326</t>
  </si>
  <si>
    <t>Облагородяване на дворното пространство в ПГСС "Ангел Кънчев" чрез създаване на кът за обучение и моделна агроекосистема</t>
  </si>
  <si>
    <t>МФУ - 3 бр. за  ПГДВА "Йосиф Вондрак"</t>
  </si>
  <si>
    <t xml:space="preserve">3111 (план:16106 EUR, усвоено:27867 EUR);
</t>
  </si>
  <si>
    <t>3332</t>
  </si>
  <si>
    <t>Изграждане на кът за отдих и фитнес на открито в двора на ЦПЛР "Общежитие за средношколци"</t>
  </si>
  <si>
    <t>Климатик за ЦПЛР ЦУТНТ</t>
  </si>
  <si>
    <t>5205</t>
  </si>
  <si>
    <t>придобиване на стопански инвентар</t>
  </si>
  <si>
    <t>Обръщателен тиган 1 бр.</t>
  </si>
  <si>
    <t xml:space="preserve">3111 (план:5931 EUR, усвоено:0 EUR);
</t>
  </si>
  <si>
    <t>Климатик 24 000 BTU - 14 бр.</t>
  </si>
  <si>
    <t xml:space="preserve">3111 (план:17895 EUR, усвоено:0 EUR);
</t>
  </si>
  <si>
    <t>Климатик 24 000 BTU - 2 бр. за ДЯ №16</t>
  </si>
  <si>
    <t xml:space="preserve">3111 (план:2660 EUR, усвоено:0 EUR);
</t>
  </si>
  <si>
    <t>Товарен автомобил 2+1 места</t>
  </si>
  <si>
    <t>Компютърна система - 3 бр. за Домашен социален патронаж</t>
  </si>
  <si>
    <t>Компютърни системи - 2 бр. за "Център за работа с деца на улицата" - БЧК</t>
  </si>
  <si>
    <t xml:space="preserve">3111 (план:2761 EUR, усвоено:0 EUR);
</t>
  </si>
  <si>
    <t>5530</t>
  </si>
  <si>
    <t>Компютърна конфигурация- 1 бр. за ЦНСТ без увреждания -БЧК</t>
  </si>
  <si>
    <t xml:space="preserve">3111 (план:1380 EUR, усвоено:0 EUR);
</t>
  </si>
  <si>
    <t>5540</t>
  </si>
  <si>
    <t>Компютърни системи - 4 бр. за ДСХ "Възраждане"</t>
  </si>
  <si>
    <t xml:space="preserve">3111 (план:5522 EUR, усвоено:0 EUR);
</t>
  </si>
  <si>
    <t>Преносим компютър -3 бр. за  ДПЛФУ „Милосърдие“</t>
  </si>
  <si>
    <t xml:space="preserve">3111 (план:4908 EUR, усвоено:0 EUR);
</t>
  </si>
  <si>
    <t>Компютърна система - 3 бр. за ДПЛД "Приста"</t>
  </si>
  <si>
    <t>Преносими компютри - 2 бр. за ДПЛД "Приста"</t>
  </si>
  <si>
    <t>5554</t>
  </si>
  <si>
    <t>Преносим компютър за Защитени жилища "Приятелска подкрепа"</t>
  </si>
  <si>
    <t xml:space="preserve">3111 (план:1636 EUR, усвоено:0 EUR);
</t>
  </si>
  <si>
    <t>Преносим компютър с операционна система за Защитено жилище ЦПЗ</t>
  </si>
  <si>
    <t xml:space="preserve">3111 (план:3200 лв., усвоено:0 лв.);
</t>
  </si>
  <si>
    <t>Преносим компютър - 1 бр. за Защитено жилище ПЛПР  ЦПЗ</t>
  </si>
  <si>
    <t>Компютърна система за Защитени жилища "Приятелска подкрепа"</t>
  </si>
  <si>
    <t>5561</t>
  </si>
  <si>
    <t>Преносим компютър, RAM памет: 32 GB, с включен лицензиран софтуер, операционна система Windows, процесор Intel Core за Асистентска подкрепа</t>
  </si>
  <si>
    <t>Компютърна система с включен лицензиран софтуер - 12 бр. за Асистентска подкрепа</t>
  </si>
  <si>
    <t xml:space="preserve">3111 (план:16566 EUR, усвоено:0 EUR);
</t>
  </si>
  <si>
    <t>Компютърна система - 3 бр. за ОП СДУ</t>
  </si>
  <si>
    <t>Изграждане на два нови корпуса за домуващи в ДПЛД "Приста" първи етап</t>
  </si>
  <si>
    <t xml:space="preserve">3111 (план:1737380 EUR, усвоено:0 EUR);
</t>
  </si>
  <si>
    <t>Обекти в сграда на ул. "Д-р Петър Берон" №30 за офиси и склад</t>
  </si>
  <si>
    <t xml:space="preserve">3111 (план:1073713 EUR, усвоено:0 EUR);
</t>
  </si>
  <si>
    <t>Електропарен казан 200 л - 1 бр. за Домашен социален патронаж</t>
  </si>
  <si>
    <t>5529</t>
  </si>
  <si>
    <t>Колонен климатик тип инверторна сплит-системи за подов монтаж, с мощности от 7,1 до 14,0 kW за Кризисен център</t>
  </si>
  <si>
    <t xml:space="preserve">3111 (план:6136 EUR, усвоено:0 EUR);
</t>
  </si>
  <si>
    <t>Беседка за отдих за ЦНСТПЛПР "Света Петка"  на ЦПЗ</t>
  </si>
  <si>
    <t xml:space="preserve">3111 (план:2812 EUR, усвоено:0 EUR);
</t>
  </si>
  <si>
    <t>Автомобилна рампа за инвалидни колички</t>
  </si>
  <si>
    <t xml:space="preserve">3111 (план:14725 EUR, усвоено:0 EUR);
</t>
  </si>
  <si>
    <t>Асансьорна платформа с вертикално придвижване за ЦНСТ ПЛПР  ЦПЗ</t>
  </si>
  <si>
    <t xml:space="preserve">3111 (план:10226 EUR, усвоено:0 EUR);
</t>
  </si>
  <si>
    <t>Проектиране и изграждане на платформа  за достъпна среда пред сградата на Център за настаняване от семеен тип за деца без увреждания</t>
  </si>
  <si>
    <t xml:space="preserve">3111 (план:7669 EUR, усвоено:0 EUR);
</t>
  </si>
  <si>
    <t>Система за видеонаблюдение  за ДСХ „Възраждане"</t>
  </si>
  <si>
    <t xml:space="preserve">3111 
</t>
  </si>
  <si>
    <t>Вентилационна система за  ДПЛФУ „Милосърдие“</t>
  </si>
  <si>
    <t xml:space="preserve">3111 (план:5113 EUR, усвоено:0 EUR);
</t>
  </si>
  <si>
    <t>Кабина за охрана  за  ДПЛФУ „Милосърдие“</t>
  </si>
  <si>
    <t xml:space="preserve">3111 (план:1713 EUR, усвоено:0 EUR);
</t>
  </si>
  <si>
    <t>Климатизатор инвертор - колонен тип, размер 24 - 2 бр. за  ДПЛФУ „Милосърдие“</t>
  </si>
  <si>
    <t xml:space="preserve">3111 (план:2556EUR, усвоено:0 EUR);
</t>
  </si>
  <si>
    <t>Инверторна моно - сплит система за стенен монтаж, размер 24 - 4 бр. за  ДПЛФУ „Милосърдие“</t>
  </si>
  <si>
    <t xml:space="preserve">3111 (план:5624 EUR, усвоено:0 EUR);
</t>
  </si>
  <si>
    <t>Професионален кухненски кантар за продукти над 100 кг за  ДПЛД „Приста“</t>
  </si>
  <si>
    <t xml:space="preserve">3111 (план:2045 EUR, усвоено:0 EUR);
</t>
  </si>
  <si>
    <t>Фризер - 1 бр. за  ДПЛФУ „Милосърдие“</t>
  </si>
  <si>
    <t xml:space="preserve">3111 (план:3068 EUR, усвоено:0 EUR);
</t>
  </si>
  <si>
    <t>Фризер Н 1.90 м за  ДПЛФУ „Милосърдие“</t>
  </si>
  <si>
    <t xml:space="preserve">3111 (план:3221 EUR, усвоено:0 EUR);
</t>
  </si>
  <si>
    <t>Хладилна витрина  +1 до +15 градуса Н 1.90 м.- 2 бр.  за  ДПЛФУ „Милосърдие“</t>
  </si>
  <si>
    <t xml:space="preserve">3111 (план:2545 EUR, усвоено:0 EUR);
</t>
  </si>
  <si>
    <t>Съдомиялна, специализирана - 3 бр. за  ДПЛФУ „Милосърдие“</t>
  </si>
  <si>
    <t xml:space="preserve">3111 (план:3835 EUR, усвоено:0 EUR);
</t>
  </si>
  <si>
    <t>Газов обръщателен тиган за  ДПЛФУ „Милосърдие“</t>
  </si>
  <si>
    <t xml:space="preserve">3111 (план:3579 EUR, усвоено:0 EUR);
</t>
  </si>
  <si>
    <t>Дървена беседка с пейки за  ДПЛФУ „Милосърдие“</t>
  </si>
  <si>
    <t>Газов котел с горелка за ДПЛФУ „Милосърдие“</t>
  </si>
  <si>
    <t xml:space="preserve">3111 (план:14681 EUR, усвоено:0 EUR);
</t>
  </si>
  <si>
    <t>Стълбищна платформа за  ДПЛФУ „Милосърдие“</t>
  </si>
  <si>
    <t>Аспирационна система за  ДПЛФУ „Милосърдие“</t>
  </si>
  <si>
    <t>Биоптрон / HPL терапия / Квантова светлинна нанофотонна технология за  ДПЛФУ „Милосърдие“</t>
  </si>
  <si>
    <t>Инфрачервена кабина за  ДПЛФУ „Милосърдие“</t>
  </si>
  <si>
    <t>Съдомиална, професионална, 2 бр. за  ДПЛФУ „Милосърдие“</t>
  </si>
  <si>
    <t>Конвектомат с механично управление и регулиране на парата за  ДПЛФУ „Милосърдие“</t>
  </si>
  <si>
    <t>5546</t>
  </si>
  <si>
    <t>Външен болничен асансьор 160/240 за "Дом за медико-социални грижи за деца"</t>
  </si>
  <si>
    <t xml:space="preserve">3111 (план:68222 EUR, усвоено:0 EUR);
</t>
  </si>
  <si>
    <t>5551</t>
  </si>
  <si>
    <t>Устройство за изкачване на стълби за инвалидни колички за ДЦПЛУ "Решения"</t>
  </si>
  <si>
    <t xml:space="preserve">3111 (план:4090 EUR, усвоено:0 EUR);
</t>
  </si>
  <si>
    <t>Система за видеонаблюдение за Защитено жилище ПЛПР "Решения"</t>
  </si>
  <si>
    <t>Система за видеонаблюдение за Защитено жилище ПЛПР ЦПЗ</t>
  </si>
  <si>
    <t>Колонен климатик, 43 000 BTU, енергиен клас охлаждане Aᐩᐩ, енергиен клас отопление А+, - 1 бр. за Асистентска подкрепа</t>
  </si>
  <si>
    <t xml:space="preserve">3111 (план:4602 EUR, усвоено:0 EUR);
</t>
  </si>
  <si>
    <t>Лекотоварен автомобил за разнос на храна  - 2 бр. за Домашен социален патронаж</t>
  </si>
  <si>
    <t>Микробус с общ брой места 15-20 за  ДСХ " Възраждане"</t>
  </si>
  <si>
    <t xml:space="preserve">3111 (план:69024 EUR, усвоено:0 EUR);
</t>
  </si>
  <si>
    <t>Специализиран пътнически автомобил с оборудване за превоз на хора използващи инвалидни колички 6 + 2 + 1 за  ДПЛФУ „Милосърдие“</t>
  </si>
  <si>
    <t xml:space="preserve">3111 (план:56242 EUR, усвоено:0 EUR);
</t>
  </si>
  <si>
    <t>Микробус с общ брой места 16+1 за потребителите на ДПЛД „Приста“</t>
  </si>
  <si>
    <t>Автомобил 6+1 места за  ДПЛФУ „Милосърдие“</t>
  </si>
  <si>
    <t>Специализиран пътнически автомобил с оборудване за превоз на хора, използващи инвалидни колички 6+2+1 места за ДЦПЛТМУ</t>
  </si>
  <si>
    <t>Лек автомобил 4+1 места - употребяван, за ДЦДУСГ</t>
  </si>
  <si>
    <t>Специализиран пътнически автомобил с оборудване за превоз на хора, използващи инвалидни колички 6+2+1 места</t>
  </si>
  <si>
    <t xml:space="preserve">3111 (план:61335 EUR, усвоено:0 EUR);
</t>
  </si>
  <si>
    <t>Лек автомобил 6+1 места</t>
  </si>
  <si>
    <t xml:space="preserve">3111 (план:27098 EUR, усвоено:0 EUR);
</t>
  </si>
  <si>
    <t>Специализиран пътнически автомобил с оборудване за превоз на хора, използващи инвалидни колички 6+2+1 места - 1 бр. за АП</t>
  </si>
  <si>
    <t>Ъглов диван за ЦНСТПЛПР "Света Петка"  на ЦПЗ</t>
  </si>
  <si>
    <t xml:space="preserve">3111 (план: 1790 EUR, усвоено:0 EUR);
</t>
  </si>
  <si>
    <t>Масажен стол, затоплящ - 1 бр. за ЦНСТ ПЛД "Димитър Басарбовски"</t>
  </si>
  <si>
    <t xml:space="preserve">3111 (план:1329 EUR, усвоено:0 EUR);
</t>
  </si>
  <si>
    <t>Хидромасажна балнеологична вана с 25 хидромасажни дюзи с възможност за регулиране и миксиране на струята с въздух  за ЦНСТДМУ "Д-р Л. Жупунов"</t>
  </si>
  <si>
    <t>Тренажор за пасивна и активна рехабилитация на горен и долен крайник за  ДПЛФУ „Милосърдие“</t>
  </si>
  <si>
    <t xml:space="preserve">3111 (план:4934 EUR, усвоено:0 EUR);
</t>
  </si>
  <si>
    <t>Мултифункционален стол за  ДПЛФУ „Милосърдие“</t>
  </si>
  <si>
    <t xml:space="preserve">3111 (план:1508 EUR, усвоено:0 EUR);
</t>
  </si>
  <si>
    <t>Клетка на Роше с консумативи за  ДПЛФУ „Милосърдие“</t>
  </si>
  <si>
    <t>Електрически болнични легла със стойка за повдигане, 10 бр. за  ДПЛФУ „Милосърдие“</t>
  </si>
  <si>
    <t>Бягаща пътека за 220 кг. за  ДПЛФУ „Милосърдие“</t>
  </si>
  <si>
    <t>Велоергометър за 220 кг. за  ДПЛФУ „Милосърдие“</t>
  </si>
  <si>
    <t>Комбинирана машина за физ. упражнения на открито за хора с увреждания за  ДПЛФУ „Милосърдие“</t>
  </si>
  <si>
    <t>Настолен компютър за ОП "Паркстрой"</t>
  </si>
  <si>
    <t>Църква в кв. ДЗС</t>
  </si>
  <si>
    <t xml:space="preserve">3113 (план:25565 EUR, усвоено:0 EUR);
</t>
  </si>
  <si>
    <t>Изграждане на мълниезащитна система - 2 бр. в терена на базата на ОП "Комунални дейности" и  в двора на Общински приют за безстопанствени животни</t>
  </si>
  <si>
    <t>Контролери за управление на светофарни уредби на възлови кръстовища - 5 бр. за ОП "Комунални дейности"</t>
  </si>
  <si>
    <t>Изграждане на слънцезащитно съоръжение над детска площадка на площад "Батенберг"</t>
  </si>
  <si>
    <t>Изграждане на слънцезащитно съоръжение над детска площадка на площад "Дунав"</t>
  </si>
  <si>
    <t>Беседка -  2 бр. за км. Червена вода</t>
  </si>
  <si>
    <t>Трибуна за км. Николово</t>
  </si>
  <si>
    <t>Автобусна спирка  - 2 бр. за км. Николово</t>
  </si>
  <si>
    <t>6621</t>
  </si>
  <si>
    <t>Автоматичен анализаторен модул за измерване на диметиламин за АИС "Петър Берон"</t>
  </si>
  <si>
    <t>Преместваема станция по метода ДОАС  /диференциална оптична абсорбционна
 спектроскопия/ с дооборудване за измерване на формалдехид/</t>
  </si>
  <si>
    <t>LED дисплей за визуализация на данни за КАВ
 спектроскопия/ с дооборудване за измерване на формалдехид/</t>
  </si>
  <si>
    <t>Вакуумна прахосмукачка с ел. двигател</t>
  </si>
  <si>
    <t>Мобилен пункт за разделно събиране на отпадъчни материали - 2 бр.</t>
  </si>
  <si>
    <t>6622</t>
  </si>
  <si>
    <t>Роторна косачка за км. Николово</t>
  </si>
  <si>
    <t>Поливно устройство с количка и пистолет за км. Мартен</t>
  </si>
  <si>
    <t>Моторна метачна машина за км. Просена</t>
  </si>
  <si>
    <t>Поливна система за централен площад за км. Просена</t>
  </si>
  <si>
    <t>Багерно устройство за км. Ново село</t>
  </si>
  <si>
    <t>Отваряема кофа за км. Ново село</t>
  </si>
  <si>
    <t>Челен товарач за км. Ново село</t>
  </si>
  <si>
    <t>Мулчер за км. Семерджиево</t>
  </si>
  <si>
    <t>Електрическа триколка за км. Хотанца</t>
  </si>
  <si>
    <t>Електрическо товарно превозно средство за км. Сандрово</t>
  </si>
  <si>
    <t>Поливна система за км. Сандрово</t>
  </si>
  <si>
    <t>Косящ трактор за км. Сандрово</t>
  </si>
  <si>
    <t>Двуфазно ремарке с кофа за захващане за км. Тетово</t>
  </si>
  <si>
    <t>Челен товарач за трактор за км. Бъзън</t>
  </si>
  <si>
    <t>Ремарке за км. Бъзън</t>
  </si>
  <si>
    <t>Гребло за сняг за км. Бъзън</t>
  </si>
  <si>
    <t>Двуосно ремарке с товароподемност мин. 5т. за кв. Средна кула</t>
  </si>
  <si>
    <t>Челен товарач за км. Долно Абланово</t>
  </si>
  <si>
    <t>Довеждащ водопровод и автоматизирана поливна система за крайбрежна ивица в района на ж.п. прелеза на Речна гара до ул."Мостова"</t>
  </si>
  <si>
    <t xml:space="preserve">3113 (план:102258 EUR, усвоено:0 EUR);
</t>
  </si>
  <si>
    <t xml:space="preserve">Горски мулчер за Оп "Паркстрой" </t>
  </si>
  <si>
    <t>Ротационна четка за сняг за ОП "Паркстрой"</t>
  </si>
  <si>
    <t>Контейнеровоз за извозване на строителни отпадъци</t>
  </si>
  <si>
    <t>Микробус за ОП "Паркстрой"</t>
  </si>
  <si>
    <t>Трактор за км. Басарбово</t>
  </si>
  <si>
    <t>Мини товарач с прикачен инвентар за км. Мартен</t>
  </si>
  <si>
    <t>Трактор за км. Семерджиево</t>
  </si>
  <si>
    <t>Изграждане на осветление за съществуваща велоалея в парк на "Младежта"</t>
  </si>
  <si>
    <t xml:space="preserve">3113 (план:52459 EUR, усвоено:0 EUR);
</t>
  </si>
  <si>
    <t>Изграждане на улично осветление по ул. Прага (ПИ 63427.7.459) и ул. Орлово гнездо (ПИ 63427.7.453), ж.к. Изток</t>
  </si>
  <si>
    <t>Електрическо осветление на път RSE1138 в землището на с. Сандрово</t>
  </si>
  <si>
    <t xml:space="preserve">3113 (план:798 EUR, усвоено:0 EUR);
</t>
  </si>
  <si>
    <t>Поставяне на чешмичка по ул. "Славянска"</t>
  </si>
  <si>
    <t xml:space="preserve">3113 (план:3681 EUR, усвоено:0 EUR);
</t>
  </si>
  <si>
    <t>Изграждане на гараж и работилница за машинния парк за км. Басарбово</t>
  </si>
  <si>
    <t>Изграждане на детска площадка за деца от 3 до 12 год. на ул. "Карлово", кв. "Средна кула"</t>
  </si>
  <si>
    <t xml:space="preserve">3113 (план:30678EUR, усвоено:0 EUR);
</t>
  </si>
  <si>
    <t>Благоустрояване на пространството между бл. Енергетик I и бл. Енергетик 2, в т. ч. изграждане на паркинг</t>
  </si>
  <si>
    <t xml:space="preserve">3113 (план:49758 EUR, усвоено:0 EUR);
</t>
  </si>
  <si>
    <t xml:space="preserve">ІІ-ри етап - Благоустрояване на околните  пространства между ул. "Шипка" и ул. "Чипровци", гр. Русе - СМР, СН, АН </t>
  </si>
  <si>
    <t>Изграждане на детска площадка за деца от 3 до 12 г. в междублоковото пространство на бл.202 и бл.210, кв. "Чародейка"</t>
  </si>
  <si>
    <t xml:space="preserve">3113 (план:3341 EUR, усвоено:900 EUR);
</t>
  </si>
  <si>
    <t>Изграждане на детска площадка за деца от 3 до 12 г. на ул. "Тракия", кв. "Тракция"</t>
  </si>
  <si>
    <t xml:space="preserve">3113 (план:22246 EUR, усвоено:0 EUR);
</t>
  </si>
  <si>
    <t>Изграждане на паркоместа и тротоар при бл.МНО1, кв."Възраждане"</t>
  </si>
  <si>
    <t xml:space="preserve">3113 (план:6185 EUR, усвоено:175983 EUR);
</t>
  </si>
  <si>
    <t>Детска площадка на ул."Белослав", кв.Долапите</t>
  </si>
  <si>
    <t>Благоустрояване на пространствата между жилищните блокове "Червен", "Тинтява", "Астра", "Р. Лом", "Пощенец", "Машпроект", "Хоризонт", "Железничар", "Елена", в кв. "Дружба 2"</t>
  </si>
  <si>
    <t xml:space="preserve">3113 (план:329836 EUR, усвоено:0 EUR);
</t>
  </si>
  <si>
    <t>Изграждане на детска площадка в с. Червена вода</t>
  </si>
  <si>
    <t>Детска площадка за възрастова група от 3 до 12 г. в Младежки парк, парцел 147</t>
  </si>
  <si>
    <t>Правоъгълен фонтан пред общината, включително и инсталации“</t>
  </si>
  <si>
    <t xml:space="preserve">3113 (план:9 EUR, усвоено:0 EUR);
</t>
  </si>
  <si>
    <t>Облагородяване на входното пространство на жилищен комплекс Чародейка- Г-Юг, кв.604, на запад и на юг от бл.117 и бл.118</t>
  </si>
  <si>
    <t xml:space="preserve">3113 (план:45914 EUR, усвоено:0 EUR);
</t>
  </si>
  <si>
    <t>Изграждане на достъпна среда за помещения на Участък „Дружба“ при Първо РУ на ОДМВР, „Център за АО“ при ОДМВР, кметски пълномощник за район „Дружба и Чародейка“, офис на „ГРАО“ при Община Русе на ул. „Даме Груев“№4, вх. 5, ет. 1</t>
  </si>
  <si>
    <t xml:space="preserve">Детска площадка за възрастова група от 3 до 12 г. на ул. „Лозенград“, южно от бл. „Панайот Волов“ </t>
  </si>
  <si>
    <t>Изграждане на сондажен кладенец, помпена станция и резервоар за бъдещ довеждащ водопровод за автоматизирана поливна система  за крайбрежна ивица в района на ЖП прелеза на Речна гара до ул."Мостова"</t>
  </si>
  <si>
    <t xml:space="preserve">3113 (план:71929 EUR, усвоено:0 EUR);
</t>
  </si>
  <si>
    <t>6627</t>
  </si>
  <si>
    <t>Закриване и рекултивация на клетка 2 за неопасни отпадъци на Регионално депо - СМР, СН и АН</t>
  </si>
  <si>
    <t xml:space="preserve">9336 (план:42887 EUR, усвоено:0 EUR);
</t>
  </si>
  <si>
    <t>Изграждане на временна пътна връзка на ул. "Изола планина" с бул. "Васил Левски"</t>
  </si>
  <si>
    <t xml:space="preserve">3113 (план:5113 EUR, усвоено:0 EUR);
</t>
  </si>
  <si>
    <t>Благоустрояване пространството при бл. 21, кв. Дружба 1</t>
  </si>
  <si>
    <t>Благоустрояване при бл. "Крим", бл. "Троян" и бл. "Рилски езера" – проектиране с предвидено етапно изпълнение</t>
  </si>
  <si>
    <t>Благоустрояване при бл.115, бул. "Скобелев"-ИТП</t>
  </si>
  <si>
    <t>Изграждане на обслужващи алеи  бл. "Кръстец", бл."Боровец", бл. "Емона" и бл."Снежанка" на ул."Кръстец"   гр. Русе – проектиране с предвидено етапно изпълнение</t>
  </si>
  <si>
    <t>Благоустрояване в пространството около ул. "Иларион Мариополски" и ул. "Черноризец Храбър", ПИ 63427.2.3200</t>
  </si>
  <si>
    <t xml:space="preserve">3113 (план:20 EUR, усвоено:0 EUR);
</t>
  </si>
  <si>
    <t>Обновяване на детска площадка за възрастова група деца от 3 г. до 12 г. на юг от бл.3, жк. "Дружба" 3</t>
  </si>
  <si>
    <t>Технически проект за изграждане на клетка 3 за неопасни отпадъци на Регионално депо - Русе</t>
  </si>
  <si>
    <t>Технически проект за изграждане на клетка 4 за неопасни отпадъци на Регионално депо - Русе</t>
  </si>
  <si>
    <t>Технически проект за изграждане на клетка 5 за неопасни отпадъци на Регионално депо - Русе</t>
  </si>
  <si>
    <t>6603</t>
  </si>
  <si>
    <t>Водопровод по бул. "Гоце Делчев" от ул. "Генерал Котузов" до паметник "Русофили"</t>
  </si>
  <si>
    <t xml:space="preserve">6100 (план:4701 EUR, усвоено:0 EUR);
</t>
  </si>
  <si>
    <t>Водопровод в гр. Русе, от к. 157 до ул. "Зора", кв. "Средна кула"</t>
  </si>
  <si>
    <t>Канализация, ПСОВ и реконструкция водопроводна мрежа, Етап 1, с. Николово</t>
  </si>
  <si>
    <t>Актуализация на проекти за "ПСОВ" и "Канализация" на с. Басарбово</t>
  </si>
  <si>
    <t>Реконструкция на вътрешната водопроводна мрежа на с. Долно Абланово, Реконструкция и рехабилитация на ул. „Александър Стамболийски, ул. „Христо Ботев“ и ул. „Васил Коларов“ – 10 км</t>
  </si>
  <si>
    <t>Инженеринг – Водопровод с. Просена – Етап I“ – 7,6 км</t>
  </si>
  <si>
    <t>Проектиране на канализационна мрежа, подмяна на същ. Водопроводна мрежа и ПСОВ в гр. Мартен</t>
  </si>
  <si>
    <t>Детска площадка за възрастова група деца от 3 до 12 г. в с. Николово,  УПИ XXX -  за озеленяване, кв.1 - инженеринг</t>
  </si>
  <si>
    <t>6623</t>
  </si>
  <si>
    <t>Инженеринг за подземни съдове за събиране на отпадъци -3бр.</t>
  </si>
  <si>
    <t>5219</t>
  </si>
  <si>
    <t>придобиване на други ДМА</t>
  </si>
  <si>
    <t>Паметник Стоян Михайловски</t>
  </si>
  <si>
    <t>Компютърна система - 2 бр. за ОП "Обреден дом"</t>
  </si>
  <si>
    <t xml:space="preserve">Сървър за РБ "Любен Каравелов" </t>
  </si>
  <si>
    <t>7714</t>
  </si>
  <si>
    <t>Пълноцветни мултифункционални външни периметрови LED екрани за визуализиране на различна информация, изображения и видео съдържания на открито, във връзка с провеждане на различни сценични и спортни събития - 53 бр.</t>
  </si>
  <si>
    <t>7745</t>
  </si>
  <si>
    <t>Спирков навес в района на пътен възел Охлюва, ж.к Дружба 2, посока бул. "България"</t>
  </si>
  <si>
    <t>Изграждане на навес в гробищен парк за км. Ястребово</t>
  </si>
  <si>
    <t>Режещ плотер за ОП "Обреден дом"</t>
  </si>
  <si>
    <t>Система за видеонаблюдение за Сватбен дом за ОП "Обреден дом"</t>
  </si>
  <si>
    <t>Въздушна завеса за РБ "Любен Каравелов"</t>
  </si>
  <si>
    <t>Климатична система колонен тип -2 бр. за РБ "Любен Каравелов"</t>
  </si>
  <si>
    <t>Инверторна климатична система -2 бр. за РБ "Любен Каравелов"</t>
  </si>
  <si>
    <t>Мултимедиен проектор за РБ "Любен Каравелов"</t>
  </si>
  <si>
    <t>Изграждане на зала за танци в км. Мартен</t>
  </si>
  <si>
    <t>7719</t>
  </si>
  <si>
    <t>Спортно игрище на ул. "Алея Еделвайс"</t>
  </si>
  <si>
    <t xml:space="preserve">3113 (план:30678 EUR, усвоено:0 EUR);
</t>
  </si>
  <si>
    <t>Спортно игрище в кв. "Чародейка"</t>
  </si>
  <si>
    <t>Изграждане на плътна ограда около ГП "Чародейка" - ИТП</t>
  </si>
  <si>
    <t>Картини - 30 бр. за ОБКИ "Художествена галерия" - Русе</t>
  </si>
  <si>
    <t xml:space="preserve">3111 (план:5251 EUR, усвоено:26310 EUR);
</t>
  </si>
  <si>
    <t>Компютърна система - 2 бр. за ОМД</t>
  </si>
  <si>
    <t>Записващо устройство с 10 бр. хард дискове - 2 бр. за центъра за видеонаблюдение за СЗ ИООРС</t>
  </si>
  <si>
    <t>Компютърна система - 4 бр. за СЗ ИООРС</t>
  </si>
  <si>
    <t>Компютърна система за ОП "Русе Арт"</t>
  </si>
  <si>
    <t>Компютърна система  - 2 бр. за ОП УОИ</t>
  </si>
  <si>
    <t>Автоматичен външен дефибрилатор за ОП "Спортни имоти"</t>
  </si>
  <si>
    <t>Скамейка за резерви 2 места за ОП "Спортни имоти"</t>
  </si>
  <si>
    <t>Скамейка за резерви 16 места - 2 бр.  за ОП "Спортни имоти" за Градски стадион за ОП "Спортни имоти"</t>
  </si>
  <si>
    <t>Подиум за зала "Дунав" за ОП "Спортни имоти</t>
  </si>
  <si>
    <t>Изграждаен на автоматична поливна система за тенис кортове за ОП "Спортни имоти"</t>
  </si>
  <si>
    <t>Алуминиева лодка за ОП "Спортни Имоти"</t>
  </si>
  <si>
    <t>Двигател - къс ботуш за ОП "Спортни имоти"</t>
  </si>
  <si>
    <t>Техническо надграждане на паркомати за СЗ "ИООРС" - 7 бр.</t>
  </si>
  <si>
    <t>Видеонаблюдение на кръговото кръстовище на ул. "Шипка" и ул. "Чипровци" - 10 бр. камери за СЗ ИООРС/4 бр. LRP камери, 4 бр. обзорни камери, 2 бр. патрулиращи камери/</t>
  </si>
  <si>
    <t>Видеонаблюдение за  ул. "Згориград" и ул. "Изгрев" -  2бр. камери/1 бр. камера засичаща номера и 1 бр. обзорна камера/за СЗ ИООРС</t>
  </si>
  <si>
    <t>Видеонаблюдение за подземен паркинг на театъра - 10 бр. за СЗ ИООРС</t>
  </si>
  <si>
    <t>Бариера - Рига (Дълбок път) за СЗ "ИООРС"</t>
  </si>
  <si>
    <t>Специализиран автомобил тип "Паяк" за нуждите на СЗ ИООРС</t>
  </si>
  <si>
    <t>Автомобил /за скоби/ за нуждите на ИООРС</t>
  </si>
  <si>
    <t>Лекотоварен автомобил тип пикап - употребяван за ОП "Русе Арт"</t>
  </si>
  <si>
    <t>Художествено оформление  "Музите" на тавана на зала Европа в Доходно здание за ОП "Русе Арт"</t>
  </si>
  <si>
    <t>Коледни фигури - 5 бр. за ОП "Русе Арт"</t>
  </si>
  <si>
    <t>5300</t>
  </si>
  <si>
    <t>Придобиване на нематериални дълготрайни активи</t>
  </si>
  <si>
    <t>5301</t>
  </si>
  <si>
    <t>придобиване на програмни продукти и лицензи за програмни продукти</t>
  </si>
  <si>
    <t>Уеб базиран софтуер за резервации за сключване на граждански брак</t>
  </si>
  <si>
    <t>5309</t>
  </si>
  <si>
    <t>придобиване на други нематериални дълготрайни активи</t>
  </si>
  <si>
    <t>5400</t>
  </si>
  <si>
    <t>Придобиване на земя</t>
  </si>
  <si>
    <t>Придаваем терен, гр. Русе</t>
  </si>
  <si>
    <t>5500</t>
  </si>
  <si>
    <t>Капиталови трансфери</t>
  </si>
  <si>
    <t>5503</t>
  </si>
  <si>
    <t>капиталови трансфери за организации с нестопанска цел</t>
  </si>
  <si>
    <t>5504</t>
  </si>
  <si>
    <t>капиталови трансфери за домакинствата</t>
  </si>
  <si>
    <t>5501</t>
  </si>
  <si>
    <t>капиталови трансфери за нефинансови предприятия</t>
  </si>
  <si>
    <t>Многофункционален плувен комплекс в Младежки парк Русе</t>
  </si>
  <si>
    <t>6100</t>
  </si>
  <si>
    <t>Трансфери между бюджети (нето)</t>
  </si>
  <si>
    <t>7400</t>
  </si>
  <si>
    <t>Получени/предоставени временни безлихвени заеми от/за ЦБ (нето)</t>
  </si>
  <si>
    <t>Главен счетоводител: Сабина Минковска, Н-к отдел Финансово стопански</t>
  </si>
  <si>
    <t>(име, фамилия, длъжност)</t>
  </si>
  <si>
    <t>(име, фамилия)</t>
  </si>
  <si>
    <t>Тел. за контакт: 082 881 780</t>
  </si>
  <si>
    <t>Тел. за контакт: 082 881 707</t>
  </si>
  <si>
    <t>email: zala4@abv.bg</t>
  </si>
  <si>
    <t>Съгласувал: Вероника Миланова, Н-к отдел ИИК</t>
  </si>
  <si>
    <t>Ръководител: Пенчо Милков, Кмет на Община Русе</t>
  </si>
  <si>
    <t>(име, фамилия, длъжност в звеното по чл. 5, ал.6 от Закона за устройство на територията)</t>
  </si>
  <si>
    <t>Тел. за контакт: 082 881 728</t>
  </si>
  <si>
    <t>Тел. за контакт: 082 881 802</t>
  </si>
  <si>
    <t>email: v.milanova@ruse-bg.eu</t>
  </si>
  <si>
    <t>email: mayor@ruse-bg.eu</t>
  </si>
  <si>
    <t>дата</t>
  </si>
  <si>
    <t>Автовишка за ОП "Паркстрой"</t>
  </si>
  <si>
    <t>Фасади и покрив на общинска сграда на ул. "Цариброд"№3/отдел Култура/</t>
  </si>
  <si>
    <t>Основен ремонт на Пленарна зала в сградата на Община Русе на пл. Свобода №6 - ИТП</t>
  </si>
  <si>
    <t>Проектиране и изграждане на самостоятелен вход в помещения в бл. "Огоста", предоставени за ползване от услугата "Център за работа с деца на улицата"</t>
  </si>
  <si>
    <t>Проектиране и изграждане на топла връзка м/у 2 сгради на ДПФЛУ"Милосърдие и козирка на входа на новата сграда</t>
  </si>
  <si>
    <t>ДПЛФУ"Милосърдие" -саниране на сградата на ул."Белмекен"</t>
  </si>
  <si>
    <t>Проектиране и изграждане на салон за рехабилитация и физиотерапия за  ДПЛФУ „Милосърдие“</t>
  </si>
  <si>
    <t>Повдигната пешеходна пътека за ДГ „Детелина“ на ул. "Киев"</t>
  </si>
  <si>
    <t>Реконструкция и рехабилитация на ул. "ТЕЦ Изток"- ИТП</t>
  </si>
  <si>
    <t>Ремонт, реставрация и консервация на фасади и покрив на сграда на ул. "Райко Даскалов" 2 - ИТП</t>
  </si>
  <si>
    <t>Ремонт на сграда на КДК - ИТП,  СМР, АН, СН</t>
  </si>
  <si>
    <t>Реставрация и консервация на покрива и главните фасади на корпус: "А", "К" и "Л" от сградата на Доходно здание и реконструкция на технически инсталации, пл. Свобода -ИТП, СМР, АН и СН</t>
  </si>
  <si>
    <t>Спортна зала в СУ Васил Левски, находящ се  УПИ I-Училище, кв. 848 в ж.к. Дружба I, ул. Гео Милев №1- етап 1</t>
  </si>
  <si>
    <t>Изготвил: Бисера Костова, Старши експерт</t>
  </si>
  <si>
    <t>Изграждане на пожаро-известителна система  за ДСХ „Възраждане"</t>
  </si>
  <si>
    <t>Професионална газова печка с четири газови котлона за  ДПЛФУ „Милосърдие"</t>
  </si>
  <si>
    <t>Професионален газов бойлер със серпентина за  ДПЛФУ „Милосърдие"</t>
  </si>
  <si>
    <t>Самостоятелен обект за детско заведение в сграда на ул. "Богдан Войвода"№6 / ДГ "Радост" зад блока на "Активните борци/</t>
  </si>
  <si>
    <t>Парков елемент  в УПИ IX-5734, кв. 925</t>
  </si>
  <si>
    <t>Парков елемент  в Парк на младежта</t>
  </si>
  <si>
    <t>Проектиране и изграждане на присъединителен топлопровод и абонатна станция за сграда с идентификатор 63427.1.59 в Парк на Младежта и отклонение за покрито съоръжение за тенис</t>
  </si>
  <si>
    <t>Баскетболно игрище в междублоковото пространство на бл. "Мура" – бл. "Хвойна", кв. "Здравец изток"</t>
  </si>
  <si>
    <t>Система за прогноза на дисперсионния потенциал на атмосферата за района на гр. Русе</t>
  </si>
  <si>
    <t>Вишка 4м. с платформа 2х3м. За ОП "Спортни имоти"</t>
  </si>
  <si>
    <t>Вишка 4 м. и платформа 1,5х1,5 м.  - 2 бр. за ОП "Спортни имоти"</t>
  </si>
  <si>
    <t>VRA кабина 2,10 м. и платформа 1,5х1,5 м. за ОП "Спортни имоти"</t>
  </si>
  <si>
    <t>Придаваем терен към ул. "Бузлуджа", с. Тетово</t>
  </si>
  <si>
    <t>Придаваем терен към ул. "Цар Симеон", с. Тетово</t>
  </si>
  <si>
    <t>Придаваем терен към ул. "Павел Братоев", с. Басарбово</t>
  </si>
  <si>
    <t>Уточнен план   /к.6 = к.9 + к.12 + к.14 + к.17 /</t>
  </si>
  <si>
    <t>Усвоено към  отчетния период    /к.7 = к.10 + к.13 + к.15 + к.18 /</t>
  </si>
  <si>
    <t>Лекотоварен автомобил тип фургон с вишка  за ОП "Комунални дейности"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</si>
</sst>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\ ###\ ##0"/>
  </numFmts>
  <fonts count="1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5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rgb="FF363945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9"/>
      <color indexed="81"/>
      <name val="Segoe UI"/>
      <family val="2"/>
      <charset val="204"/>
    </font>
    <font>
      <sz val="9"/>
      <color indexed="81"/>
      <name val="Segoe U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57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50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2">
    <xf numFmtId="0" fontId="0" fillId="0" borderId="0" xfId="0"/>
    <xf numFmtId="164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0" fontId="5" fillId="2" borderId="0" xfId="0" applyFont="1" applyFill="1"/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164" fontId="4" fillId="3" borderId="1" xfId="0" applyNumberFormat="1" applyFont="1" applyFill="1" applyBorder="1" applyAlignment="1">
      <alignment wrapText="1"/>
    </xf>
    <xf numFmtId="164" fontId="4" fillId="3" borderId="1" xfId="0" applyNumberFormat="1" applyFont="1" applyFill="1" applyBorder="1"/>
    <xf numFmtId="164" fontId="4" fillId="4" borderId="1" xfId="0" applyNumberFormat="1" applyFont="1" applyFill="1" applyBorder="1" applyAlignment="1">
      <alignment wrapText="1"/>
    </xf>
    <xf numFmtId="164" fontId="4" fillId="4" borderId="1" xfId="0" applyNumberFormat="1" applyFont="1" applyFill="1" applyBorder="1"/>
    <xf numFmtId="164" fontId="4" fillId="5" borderId="1" xfId="0" applyNumberFormat="1" applyFont="1" applyFill="1" applyBorder="1" applyAlignment="1">
      <alignment wrapText="1"/>
    </xf>
    <xf numFmtId="164" fontId="4" fillId="5" borderId="1" xfId="0" applyNumberFormat="1" applyFont="1" applyFill="1" applyBorder="1"/>
    <xf numFmtId="164" fontId="4" fillId="6" borderId="1" xfId="0" applyNumberFormat="1" applyFont="1" applyFill="1" applyBorder="1" applyAlignment="1">
      <alignment wrapText="1"/>
    </xf>
    <xf numFmtId="164" fontId="4" fillId="6" borderId="1" xfId="0" applyNumberFormat="1" applyFont="1" applyFill="1" applyBorder="1"/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3" fontId="8" fillId="0" borderId="1" xfId="0" applyNumberFormat="1" applyFont="1" applyBorder="1" applyAlignment="1">
      <alignment horizontal="right" wrapText="1"/>
    </xf>
    <xf numFmtId="164" fontId="4" fillId="5" borderId="11" xfId="0" applyNumberFormat="1" applyFont="1" applyFill="1" applyBorder="1" applyAlignment="1">
      <alignment wrapText="1"/>
    </xf>
    <xf numFmtId="164" fontId="9" fillId="0" borderId="1" xfId="0" applyNumberFormat="1" applyFont="1" applyBorder="1"/>
    <xf numFmtId="0" fontId="0" fillId="0" borderId="12" xfId="2" applyFont="1" applyBorder="1" applyAlignment="1">
      <alignment wrapText="1"/>
    </xf>
    <xf numFmtId="164" fontId="4" fillId="7" borderId="1" xfId="0" applyNumberFormat="1" applyFont="1" applyFill="1" applyBorder="1" applyAlignment="1">
      <alignment wrapText="1"/>
    </xf>
    <xf numFmtId="164" fontId="4" fillId="7" borderId="1" xfId="0" applyNumberFormat="1" applyFont="1" applyFill="1" applyBorder="1"/>
    <xf numFmtId="0" fontId="11" fillId="0" borderId="13" xfId="0" applyFont="1" applyBorder="1" applyAlignment="1">
      <alignment horizontal="left" vertical="top" wrapText="1"/>
    </xf>
    <xf numFmtId="0" fontId="12" fillId="0" borderId="14" xfId="0" applyFont="1" applyBorder="1" applyAlignment="1">
      <alignment horizontal="left" vertical="center" wrapText="1"/>
    </xf>
    <xf numFmtId="0" fontId="0" fillId="0" borderId="15" xfId="2" applyFont="1" applyBorder="1"/>
    <xf numFmtId="0" fontId="12" fillId="0" borderId="1" xfId="0" applyFont="1" applyBorder="1" applyAlignment="1">
      <alignment horizontal="left" wrapText="1"/>
    </xf>
    <xf numFmtId="164" fontId="12" fillId="0" borderId="1" xfId="0" applyNumberFormat="1" applyFont="1" applyBorder="1" applyAlignment="1">
      <alignment wrapText="1"/>
    </xf>
    <xf numFmtId="164" fontId="12" fillId="0" borderId="1" xfId="0" applyNumberFormat="1" applyFont="1" applyBorder="1"/>
    <xf numFmtId="164" fontId="0" fillId="0" borderId="1" xfId="0" applyNumberFormat="1" applyBorder="1" applyAlignment="1">
      <alignment wrapText="1"/>
    </xf>
    <xf numFmtId="0" fontId="4" fillId="7" borderId="1" xfId="0" applyFont="1" applyFill="1" applyBorder="1" applyAlignment="1">
      <alignment horizontal="left" wrapText="1"/>
    </xf>
    <xf numFmtId="164" fontId="13" fillId="0" borderId="1" xfId="0" applyNumberFormat="1" applyFont="1" applyBorder="1"/>
    <xf numFmtId="0" fontId="12" fillId="0" borderId="1" xfId="0" applyFont="1" applyBorder="1"/>
    <xf numFmtId="0" fontId="0" fillId="0" borderId="1" xfId="0" applyBorder="1" applyAlignment="1">
      <alignment horizontal="left" wrapText="1"/>
    </xf>
    <xf numFmtId="0" fontId="0" fillId="0" borderId="14" xfId="2" applyFont="1" applyBorder="1" applyAlignment="1">
      <alignment wrapText="1"/>
    </xf>
    <xf numFmtId="0" fontId="14" fillId="0" borderId="16" xfId="0" applyFont="1" applyBorder="1" applyAlignment="1">
      <alignment vertical="center" wrapText="1"/>
    </xf>
    <xf numFmtId="0" fontId="9" fillId="0" borderId="16" xfId="0" applyFont="1" applyBorder="1" applyAlignment="1">
      <alignment wrapText="1"/>
    </xf>
    <xf numFmtId="0" fontId="12" fillId="0" borderId="1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7" fillId="0" borderId="12" xfId="0" applyFont="1" applyBorder="1" applyAlignment="1">
      <alignment wrapText="1"/>
    </xf>
    <xf numFmtId="164" fontId="0" fillId="0" borderId="7" xfId="0" applyNumberFormat="1" applyBorder="1"/>
    <xf numFmtId="0" fontId="0" fillId="0" borderId="1" xfId="2" applyFont="1" applyBorder="1" applyAlignment="1">
      <alignment wrapText="1"/>
    </xf>
    <xf numFmtId="0" fontId="0" fillId="0" borderId="11" xfId="2" applyFont="1" applyBorder="1" applyAlignment="1">
      <alignment wrapText="1"/>
    </xf>
    <xf numFmtId="0" fontId="0" fillId="0" borderId="17" xfId="2" applyFont="1" applyBorder="1" applyAlignment="1">
      <alignment wrapText="1"/>
    </xf>
    <xf numFmtId="0" fontId="0" fillId="0" borderId="2" xfId="2" applyFont="1" applyBorder="1" applyAlignment="1">
      <alignment wrapText="1"/>
    </xf>
    <xf numFmtId="0" fontId="0" fillId="0" borderId="11" xfId="0" applyBorder="1" applyAlignment="1">
      <alignment wrapText="1"/>
    </xf>
    <xf numFmtId="0" fontId="3" fillId="0" borderId="0" xfId="0" applyFont="1"/>
    <xf numFmtId="0" fontId="9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wrapText="1"/>
    </xf>
    <xf numFmtId="164" fontId="4" fillId="0" borderId="1" xfId="0" applyNumberFormat="1" applyFont="1" applyBorder="1"/>
    <xf numFmtId="0" fontId="10" fillId="0" borderId="1" xfId="0" applyFont="1" applyBorder="1" applyAlignment="1">
      <alignment horizontal="left" vertical="top" wrapText="1"/>
    </xf>
    <xf numFmtId="0" fontId="12" fillId="0" borderId="18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7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14" fontId="4" fillId="8" borderId="1" xfId="0" applyNumberFormat="1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</cellXfs>
  <cellStyles count="3">
    <cellStyle name="Нормален" xfId="0" builtinId="0"/>
    <cellStyle name="Нормален 2" xfId="1" xr:uid="{00000000-0005-0000-0000-000001000000}"/>
    <cellStyle name="Нормален 3 2" xfId="2" xr:uid="{00000000-0005-0000-0000-000002000000}"/>
  </cellStyles>
  <dxfs count="0"/>
  <tableStyles count="0" defaultTableStyle="TableStyleMedium2" defaultPivotStyle="PivotStyleLight16"/>
  <colors>
    <mruColors>
      <color rgb="FF9966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W467"/>
  <sheetViews>
    <sheetView tabSelected="1" zoomScale="85" zoomScaleNormal="85" zoomScaleSheetLayoutView="100" workbookViewId="0">
      <selection activeCell="Z11" sqref="Z11"/>
    </sheetView>
  </sheetViews>
  <sheetFormatPr defaultRowHeight="15" x14ac:dyDescent="0.25"/>
  <cols>
    <col min="1" max="1" width="11.7109375" customWidth="1" collapsed="1"/>
    <col min="2" max="2" width="31.28515625" customWidth="1" collapsed="1"/>
    <col min="3" max="3" width="11" customWidth="1" collapsed="1"/>
    <col min="4" max="4" width="12.42578125" customWidth="1" collapsed="1"/>
    <col min="5" max="5" width="12.7109375" customWidth="1" collapsed="1"/>
    <col min="6" max="7" width="12.42578125" customWidth="1" collapsed="1"/>
    <col min="8" max="8" width="9.7109375" customWidth="1" collapsed="1"/>
    <col min="9" max="9" width="12" customWidth="1"/>
    <col min="10" max="10" width="10.85546875" customWidth="1"/>
    <col min="11" max="11" width="12.140625" customWidth="1" collapsed="1"/>
    <col min="12" max="12" width="10.85546875" customWidth="1"/>
    <col min="13" max="13" width="9.7109375" customWidth="1" collapsed="1"/>
    <col min="14" max="14" width="13.85546875" customWidth="1"/>
    <col min="15" max="15" width="12.5703125" customWidth="1"/>
    <col min="16" max="16" width="12.85546875" customWidth="1"/>
    <col min="17" max="17" width="10.85546875" customWidth="1"/>
    <col min="18" max="18" width="9.7109375" customWidth="1" collapsed="1"/>
    <col min="19" max="19" width="12.42578125" customWidth="1"/>
    <col min="20" max="20" width="10.85546875" customWidth="1"/>
    <col min="21" max="21" width="9.140625" hidden="1" customWidth="1"/>
    <col min="22" max="22" width="11.28515625" hidden="1" customWidth="1"/>
    <col min="23" max="23" width="10.85546875" hidden="1" customWidth="1"/>
    <col min="24" max="24" width="9.140625" customWidth="1"/>
  </cols>
  <sheetData>
    <row r="2" spans="1:23" ht="15" customHeight="1" x14ac:dyDescent="0.25">
      <c r="Q2" s="1"/>
    </row>
    <row r="3" spans="1:23" ht="25.5" customHeight="1" thickBot="1" x14ac:dyDescent="0.3">
      <c r="P3" s="1"/>
    </row>
    <row r="4" spans="1:23" ht="25.5" customHeight="1" thickBot="1" x14ac:dyDescent="0.35">
      <c r="A4" s="2" t="s">
        <v>0</v>
      </c>
      <c r="B4" s="3" t="s">
        <v>1</v>
      </c>
    </row>
    <row r="5" spans="1:23" ht="29.25" customHeight="1" thickBot="1" x14ac:dyDescent="0.35">
      <c r="A5" s="2" t="s">
        <v>2</v>
      </c>
      <c r="B5" s="3" t="s">
        <v>3</v>
      </c>
      <c r="C5" s="58" t="s">
        <v>4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</row>
    <row r="6" spans="1:23" ht="16.5" customHeight="1" x14ac:dyDescent="0.3">
      <c r="A6" s="4"/>
      <c r="B6" s="3"/>
      <c r="C6" s="60" t="s">
        <v>5</v>
      </c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</row>
    <row r="7" spans="1:23" ht="25.5" customHeight="1" x14ac:dyDescent="0.25">
      <c r="B7" s="5" t="s">
        <v>6</v>
      </c>
    </row>
    <row r="8" spans="1:23" ht="25.5" customHeight="1" thickBot="1" x14ac:dyDescent="0.3">
      <c r="B8" s="5"/>
    </row>
    <row r="9" spans="1:23" ht="15.75" customHeight="1" thickBot="1" x14ac:dyDescent="0.3">
      <c r="A9" s="61" t="s">
        <v>7</v>
      </c>
      <c r="B9" s="61" t="s">
        <v>8</v>
      </c>
      <c r="C9" s="61" t="s">
        <v>9</v>
      </c>
      <c r="D9" s="61" t="s">
        <v>10</v>
      </c>
      <c r="E9" s="61" t="s">
        <v>11</v>
      </c>
      <c r="F9" s="61" t="s">
        <v>611</v>
      </c>
      <c r="G9" s="61" t="s">
        <v>612</v>
      </c>
      <c r="H9" s="61" t="s">
        <v>12</v>
      </c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5"/>
    </row>
    <row r="10" spans="1:23" ht="0.75" customHeight="1" thickBot="1" x14ac:dyDescent="0.3">
      <c r="A10" s="62"/>
      <c r="B10" s="62"/>
      <c r="C10" s="62"/>
      <c r="D10" s="62"/>
      <c r="E10" s="62"/>
      <c r="F10" s="62"/>
      <c r="G10" s="62"/>
      <c r="H10" s="6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8"/>
    </row>
    <row r="11" spans="1:23" ht="104.25" customHeight="1" thickBot="1" x14ac:dyDescent="0.3">
      <c r="A11" s="62"/>
      <c r="B11" s="62"/>
      <c r="C11" s="62"/>
      <c r="D11" s="62"/>
      <c r="E11" s="62"/>
      <c r="F11" s="62"/>
      <c r="G11" s="62"/>
      <c r="H11" s="61" t="s">
        <v>13</v>
      </c>
      <c r="I11" s="64"/>
      <c r="J11" s="64"/>
      <c r="K11" s="64"/>
      <c r="L11" s="65"/>
      <c r="M11" s="61" t="s">
        <v>14</v>
      </c>
      <c r="N11" s="64"/>
      <c r="O11" s="65"/>
      <c r="P11" s="61" t="s">
        <v>15</v>
      </c>
      <c r="Q11" s="65"/>
      <c r="R11" s="61" t="s">
        <v>16</v>
      </c>
      <c r="S11" s="64"/>
      <c r="T11" s="65"/>
      <c r="U11" s="61" t="s">
        <v>17</v>
      </c>
      <c r="V11" s="64"/>
      <c r="W11" s="65"/>
    </row>
    <row r="12" spans="1:23" ht="120" customHeight="1" thickBot="1" x14ac:dyDescent="0.3">
      <c r="A12" s="63"/>
      <c r="B12" s="63"/>
      <c r="C12" s="63"/>
      <c r="D12" s="63"/>
      <c r="E12" s="63"/>
      <c r="F12" s="63"/>
      <c r="G12" s="63"/>
      <c r="H12" s="2" t="s">
        <v>18</v>
      </c>
      <c r="I12" s="2" t="s">
        <v>19</v>
      </c>
      <c r="J12" s="2" t="s">
        <v>20</v>
      </c>
      <c r="K12" s="2" t="s">
        <v>21</v>
      </c>
      <c r="L12" s="2" t="s">
        <v>22</v>
      </c>
      <c r="M12" s="2" t="s">
        <v>18</v>
      </c>
      <c r="N12" s="2" t="s">
        <v>19</v>
      </c>
      <c r="O12" s="2" t="s">
        <v>21</v>
      </c>
      <c r="P12" s="2" t="s">
        <v>19</v>
      </c>
      <c r="Q12" s="2" t="s">
        <v>21</v>
      </c>
      <c r="R12" s="2" t="s">
        <v>23</v>
      </c>
      <c r="S12" s="2" t="s">
        <v>19</v>
      </c>
      <c r="T12" s="2" t="s">
        <v>21</v>
      </c>
      <c r="U12" s="2" t="s">
        <v>24</v>
      </c>
      <c r="V12" s="2" t="s">
        <v>19</v>
      </c>
      <c r="W12" s="2" t="s">
        <v>21</v>
      </c>
    </row>
    <row r="13" spans="1:23" ht="17.25" customHeight="1" thickBot="1" x14ac:dyDescent="0.3">
      <c r="A13" s="2">
        <v>1</v>
      </c>
      <c r="B13" s="2">
        <v>2</v>
      </c>
      <c r="C13" s="2">
        <v>3</v>
      </c>
      <c r="D13" s="2">
        <v>4</v>
      </c>
      <c r="E13" s="2">
        <v>5</v>
      </c>
      <c r="F13" s="2">
        <v>6</v>
      </c>
      <c r="G13" s="2">
        <v>7</v>
      </c>
      <c r="H13" s="2">
        <v>8</v>
      </c>
      <c r="I13" s="2">
        <v>9</v>
      </c>
      <c r="J13" s="2" t="s">
        <v>25</v>
      </c>
      <c r="K13" s="2">
        <v>10</v>
      </c>
      <c r="L13" s="2" t="s">
        <v>26</v>
      </c>
      <c r="M13" s="2">
        <v>11</v>
      </c>
      <c r="N13" s="2">
        <v>12</v>
      </c>
      <c r="O13" s="2">
        <v>13</v>
      </c>
      <c r="P13" s="2">
        <v>14</v>
      </c>
      <c r="Q13" s="2">
        <v>15</v>
      </c>
      <c r="R13" s="2">
        <v>16</v>
      </c>
      <c r="S13" s="2">
        <v>17</v>
      </c>
      <c r="T13" s="2">
        <v>18</v>
      </c>
      <c r="U13" s="2">
        <v>19</v>
      </c>
      <c r="V13" s="2">
        <v>20</v>
      </c>
      <c r="W13" s="2">
        <v>21</v>
      </c>
    </row>
    <row r="14" spans="1:23" ht="15.75" customHeight="1" thickBot="1" x14ac:dyDescent="0.3">
      <c r="A14" s="9"/>
      <c r="B14" s="9" t="s">
        <v>27</v>
      </c>
      <c r="C14" s="9"/>
      <c r="D14" s="9">
        <f>D15+D111+D421+D434+D440+D447+D448</f>
        <v>35161182</v>
      </c>
      <c r="E14" s="9">
        <f>E15+E111+E421+E434+E440+E447+E448</f>
        <v>13359225</v>
      </c>
      <c r="F14" s="9">
        <f>F15+F111+F421+F434+F440+F447+F448</f>
        <v>14193035</v>
      </c>
      <c r="G14" s="9">
        <f>G15+G111+G421+G434+G440+G447+G448</f>
        <v>0</v>
      </c>
      <c r="H14" s="9"/>
      <c r="I14" s="9">
        <f>I15+I111+I421+I434+I440+I447+I448</f>
        <v>1875010</v>
      </c>
      <c r="J14" s="9">
        <f>J15+J111+J421+J434+J440+J447+J448</f>
        <v>1875010</v>
      </c>
      <c r="K14" s="9">
        <f>K15+K111+K421+K434+K440+K447+K448</f>
        <v>0</v>
      </c>
      <c r="L14" s="9">
        <f>L15+L111+L421+L434+L440+L447+L448</f>
        <v>0</v>
      </c>
      <c r="M14" s="10"/>
      <c r="N14" s="9">
        <f>N15+N111+N421+N434+N440+N447+N448</f>
        <v>7065958</v>
      </c>
      <c r="O14" s="9">
        <f>O15+O111+O421+O434+O440+O447+O448</f>
        <v>0</v>
      </c>
      <c r="P14" s="9">
        <f>P15+P111+P421+P434+P440+P447+P448</f>
        <v>3760366</v>
      </c>
      <c r="Q14" s="9">
        <v>0</v>
      </c>
      <c r="R14" s="9"/>
      <c r="S14" s="9">
        <f>S15+S111+S421+S434+S440+S447+S448</f>
        <v>1491701</v>
      </c>
      <c r="T14" s="9">
        <f>T15+T111+T421+T434+T440+T447+T448</f>
        <v>0</v>
      </c>
      <c r="U14" s="9"/>
      <c r="V14" s="9">
        <f>V15+V111+V421+V434+V440+V447+V448</f>
        <v>0</v>
      </c>
      <c r="W14" s="9">
        <f>W15+W111+W421+W434+W440+W447+W448</f>
        <v>0</v>
      </c>
    </row>
    <row r="15" spans="1:23" ht="45.75" customHeight="1" thickBot="1" x14ac:dyDescent="0.3">
      <c r="A15" s="11" t="s">
        <v>28</v>
      </c>
      <c r="B15" s="11" t="s">
        <v>29</v>
      </c>
      <c r="C15" s="11"/>
      <c r="D15" s="11">
        <f>D16+D21+D28+D31+D39+D95+D102</f>
        <v>10619790</v>
      </c>
      <c r="E15" s="11">
        <f>E16+E21+E28+E31+E39+E95+E102</f>
        <v>1977294</v>
      </c>
      <c r="F15" s="11">
        <f>F16+F21+F28+F31+F39+F95+F102</f>
        <v>4047313</v>
      </c>
      <c r="G15" s="11">
        <f>G16+G21+G28+G31+G39+G95+G102</f>
        <v>0</v>
      </c>
      <c r="H15" s="11"/>
      <c r="I15" s="11">
        <f>I16+I21+I28+I31+I39+I95+I102</f>
        <v>621651</v>
      </c>
      <c r="J15" s="11">
        <f>J16+J21+J28+J31+J39+J95+J102</f>
        <v>621651</v>
      </c>
      <c r="K15" s="11">
        <f>K16+K21+K28+K31+K39+K95+K102</f>
        <v>0</v>
      </c>
      <c r="L15" s="11">
        <f>L16+L21+L28+L31+L39+L95+L102</f>
        <v>0</v>
      </c>
      <c r="M15" s="12"/>
      <c r="N15" s="11">
        <f>N16+N21+N28+N31+N39+N95+N102</f>
        <v>1527094</v>
      </c>
      <c r="O15" s="11">
        <f>O16+O21+O28+O31+O39+O95+O102</f>
        <v>0</v>
      </c>
      <c r="P15" s="11">
        <f>P16+P21+P28+P31+P39+P95+P102</f>
        <v>727386</v>
      </c>
      <c r="Q15" s="11">
        <f>Q16+Q21+Q28+Q31+Q39+Q95+Q102</f>
        <v>0</v>
      </c>
      <c r="R15" s="11"/>
      <c r="S15" s="11">
        <f>S16+S21+S28+S31+S39+S95+S102</f>
        <v>1171182</v>
      </c>
      <c r="T15" s="11">
        <f>T16+T21+T28+T31+T39+T95+T102</f>
        <v>0</v>
      </c>
      <c r="U15" s="11"/>
      <c r="V15" s="11">
        <f>V16+V21+V28+V31+V39+V95+V102</f>
        <v>0</v>
      </c>
      <c r="W15" s="11">
        <f>W16+W21+W28+W31+W39+W95+W102</f>
        <v>0</v>
      </c>
    </row>
    <row r="16" spans="1:23" ht="30" customHeight="1" thickBot="1" x14ac:dyDescent="0.3">
      <c r="A16" s="13" t="s">
        <v>30</v>
      </c>
      <c r="B16" s="13" t="s">
        <v>31</v>
      </c>
      <c r="C16" s="13"/>
      <c r="D16" s="13">
        <f>D17+D19</f>
        <v>280110</v>
      </c>
      <c r="E16" s="13">
        <f>E17+E19</f>
        <v>5845</v>
      </c>
      <c r="F16" s="13">
        <f>F17+F19</f>
        <v>273275</v>
      </c>
      <c r="G16" s="13">
        <f>G17+G19</f>
        <v>0</v>
      </c>
      <c r="H16" s="13"/>
      <c r="I16" s="13">
        <f>I17+I19</f>
        <v>212043</v>
      </c>
      <c r="J16" s="13">
        <f>J17+J19</f>
        <v>212043</v>
      </c>
      <c r="K16" s="13">
        <f>K17+K19</f>
        <v>0</v>
      </c>
      <c r="L16" s="13">
        <f>L17+L19</f>
        <v>0</v>
      </c>
      <c r="M16" s="14"/>
      <c r="N16" s="13">
        <f>N17+N19</f>
        <v>61232</v>
      </c>
      <c r="O16" s="13">
        <f>O17+O19</f>
        <v>0</v>
      </c>
      <c r="P16" s="13">
        <f>P17+P19</f>
        <v>0</v>
      </c>
      <c r="Q16" s="13">
        <f>Q17+Q19</f>
        <v>0</v>
      </c>
      <c r="R16" s="13"/>
      <c r="S16" s="13">
        <f>S17+S19</f>
        <v>0</v>
      </c>
      <c r="T16" s="13">
        <f>T17+T19</f>
        <v>0</v>
      </c>
      <c r="U16" s="13"/>
      <c r="V16" s="13">
        <f>V17+V19</f>
        <v>0</v>
      </c>
      <c r="W16" s="13">
        <f>W17+W19</f>
        <v>0</v>
      </c>
    </row>
    <row r="17" spans="1:23" ht="15.75" customHeight="1" thickBot="1" x14ac:dyDescent="0.3">
      <c r="A17" s="15"/>
      <c r="B17" s="15" t="s">
        <v>32</v>
      </c>
      <c r="C17" s="15"/>
      <c r="D17" s="15">
        <f>D18</f>
        <v>267839</v>
      </c>
      <c r="E17" s="15">
        <f>E18</f>
        <v>5845</v>
      </c>
      <c r="F17" s="15">
        <f>F18</f>
        <v>261004</v>
      </c>
      <c r="G17" s="15">
        <f>G18</f>
        <v>0</v>
      </c>
      <c r="H17" s="15"/>
      <c r="I17" s="15">
        <f>I18</f>
        <v>212043</v>
      </c>
      <c r="J17" s="15">
        <f>J18</f>
        <v>212043</v>
      </c>
      <c r="K17" s="15">
        <f>K18</f>
        <v>0</v>
      </c>
      <c r="L17" s="15">
        <f>L18</f>
        <v>0</v>
      </c>
      <c r="M17" s="16"/>
      <c r="N17" s="15">
        <f>N18</f>
        <v>48961</v>
      </c>
      <c r="O17" s="15">
        <f>O18</f>
        <v>0</v>
      </c>
      <c r="P17" s="15">
        <f>P18</f>
        <v>0</v>
      </c>
      <c r="Q17" s="15">
        <f>Q18</f>
        <v>0</v>
      </c>
      <c r="R17" s="15"/>
      <c r="S17" s="15">
        <f>S18</f>
        <v>0</v>
      </c>
      <c r="T17" s="15">
        <f>T18</f>
        <v>0</v>
      </c>
      <c r="U17" s="15"/>
      <c r="V17" s="15">
        <f>V18</f>
        <v>0</v>
      </c>
      <c r="W17" s="15">
        <f>W18</f>
        <v>0</v>
      </c>
    </row>
    <row r="18" spans="1:23" ht="60.75" customHeight="1" thickBot="1" x14ac:dyDescent="0.3">
      <c r="A18" s="17" t="s">
        <v>33</v>
      </c>
      <c r="B18" s="18" t="s">
        <v>583</v>
      </c>
      <c r="C18" s="17" t="s">
        <v>34</v>
      </c>
      <c r="D18" s="17">
        <v>267839</v>
      </c>
      <c r="E18" s="17">
        <v>5845</v>
      </c>
      <c r="F18" s="17">
        <f>I18+N18+P18+S18+V18</f>
        <v>261004</v>
      </c>
      <c r="G18" s="17">
        <v>0</v>
      </c>
      <c r="H18" s="19">
        <v>3113</v>
      </c>
      <c r="I18" s="17">
        <v>212043</v>
      </c>
      <c r="J18" s="17">
        <v>212043</v>
      </c>
      <c r="K18" s="17">
        <v>0</v>
      </c>
      <c r="L18" s="17">
        <v>0</v>
      </c>
      <c r="M18" s="17" t="s">
        <v>35</v>
      </c>
      <c r="N18" s="17">
        <v>48961</v>
      </c>
      <c r="O18" s="17">
        <v>0</v>
      </c>
      <c r="P18" s="17"/>
      <c r="Q18" s="17">
        <v>0</v>
      </c>
      <c r="R18" s="17"/>
      <c r="S18" s="17">
        <v>0</v>
      </c>
      <c r="T18" s="17">
        <v>0</v>
      </c>
      <c r="U18" s="17"/>
      <c r="V18" s="17">
        <v>0</v>
      </c>
      <c r="W18" s="17">
        <v>0</v>
      </c>
    </row>
    <row r="19" spans="1:23" ht="15.75" customHeight="1" thickBot="1" x14ac:dyDescent="0.3">
      <c r="A19" s="15"/>
      <c r="B19" s="15" t="s">
        <v>36</v>
      </c>
      <c r="C19" s="15"/>
      <c r="D19" s="15">
        <f>SUM(D20:D20)</f>
        <v>12271</v>
      </c>
      <c r="E19" s="15">
        <f>SUM(E20:E20)</f>
        <v>0</v>
      </c>
      <c r="F19" s="15">
        <f>SUM(F20:F20)</f>
        <v>12271</v>
      </c>
      <c r="G19" s="15">
        <f>SUM(G20:G20)</f>
        <v>0</v>
      </c>
      <c r="H19" s="15"/>
      <c r="I19" s="15">
        <f>SUM(I20:I20)</f>
        <v>0</v>
      </c>
      <c r="J19" s="15">
        <f>SUM(J20:J20)</f>
        <v>0</v>
      </c>
      <c r="K19" s="15">
        <f>SUM(K20:K20)</f>
        <v>0</v>
      </c>
      <c r="L19" s="15">
        <f>SUM(L20:L20)</f>
        <v>0</v>
      </c>
      <c r="M19" s="16"/>
      <c r="N19" s="15">
        <f>SUM(N20:N20)</f>
        <v>12271</v>
      </c>
      <c r="O19" s="15">
        <f>SUM(O20:O20)</f>
        <v>0</v>
      </c>
      <c r="P19" s="15">
        <f>SUM(P20:P20)</f>
        <v>0</v>
      </c>
      <c r="Q19" s="15">
        <f>SUM(Q20:Q20)</f>
        <v>0</v>
      </c>
      <c r="R19" s="15"/>
      <c r="S19" s="15">
        <f>SUM(S20:S20)</f>
        <v>0</v>
      </c>
      <c r="T19" s="15">
        <f>SUM(T20:T20)</f>
        <v>0</v>
      </c>
      <c r="U19" s="15"/>
      <c r="V19" s="15">
        <f>SUM(V20:V20)</f>
        <v>0</v>
      </c>
      <c r="W19" s="15">
        <f>SUM(W20:W20)</f>
        <v>0</v>
      </c>
    </row>
    <row r="20" spans="1:23" ht="60.75" customHeight="1" thickBot="1" x14ac:dyDescent="0.3">
      <c r="A20" s="17" t="s">
        <v>33</v>
      </c>
      <c r="B20" s="18" t="s">
        <v>584</v>
      </c>
      <c r="C20" s="17" t="s">
        <v>37</v>
      </c>
      <c r="D20" s="17">
        <v>12271</v>
      </c>
      <c r="E20" s="17">
        <v>0</v>
      </c>
      <c r="F20" s="17">
        <f>I20+N20+P20+S20+V20</f>
        <v>12271</v>
      </c>
      <c r="G20" s="17">
        <v>0</v>
      </c>
      <c r="H20" s="17"/>
      <c r="I20" s="17">
        <v>0</v>
      </c>
      <c r="J20" s="17">
        <v>0</v>
      </c>
      <c r="K20" s="17">
        <v>0</v>
      </c>
      <c r="L20" s="17">
        <v>0</v>
      </c>
      <c r="M20" s="17" t="s">
        <v>38</v>
      </c>
      <c r="N20" s="17">
        <v>12271</v>
      </c>
      <c r="O20" s="17">
        <v>0</v>
      </c>
      <c r="P20" s="17">
        <v>0</v>
      </c>
      <c r="Q20" s="17">
        <v>0</v>
      </c>
      <c r="R20" s="17"/>
      <c r="S20" s="17">
        <v>0</v>
      </c>
      <c r="T20" s="17">
        <v>0</v>
      </c>
      <c r="U20" s="17"/>
      <c r="V20" s="17">
        <v>0</v>
      </c>
      <c r="W20" s="17">
        <v>0</v>
      </c>
    </row>
    <row r="21" spans="1:23" ht="27" customHeight="1" thickBot="1" x14ac:dyDescent="0.3">
      <c r="A21" s="13" t="s">
        <v>39</v>
      </c>
      <c r="B21" s="13" t="s">
        <v>40</v>
      </c>
      <c r="C21" s="13"/>
      <c r="D21" s="13">
        <f>D22</f>
        <v>1401225</v>
      </c>
      <c r="E21" s="13">
        <f>E22</f>
        <v>542493</v>
      </c>
      <c r="F21" s="13">
        <f>F22</f>
        <v>421886</v>
      </c>
      <c r="G21" s="13">
        <f>G22</f>
        <v>0</v>
      </c>
      <c r="H21" s="13"/>
      <c r="I21" s="13">
        <f>I22</f>
        <v>0</v>
      </c>
      <c r="J21" s="13">
        <f>J22</f>
        <v>0</v>
      </c>
      <c r="K21" s="13">
        <f>K22</f>
        <v>0</v>
      </c>
      <c r="L21" s="13">
        <f>L22</f>
        <v>0</v>
      </c>
      <c r="M21" s="14"/>
      <c r="N21" s="13">
        <f>N22</f>
        <v>0</v>
      </c>
      <c r="O21" s="13">
        <f>O22</f>
        <v>0</v>
      </c>
      <c r="P21" s="13">
        <f>P22</f>
        <v>421886</v>
      </c>
      <c r="Q21" s="13">
        <f>Q22</f>
        <v>0</v>
      </c>
      <c r="R21" s="13"/>
      <c r="S21" s="13">
        <f>S22</f>
        <v>0</v>
      </c>
      <c r="T21" s="13">
        <f>T22</f>
        <v>0</v>
      </c>
      <c r="U21" s="13"/>
      <c r="V21" s="13">
        <f>V22</f>
        <v>0</v>
      </c>
      <c r="W21" s="13">
        <f>W22</f>
        <v>0</v>
      </c>
    </row>
    <row r="22" spans="1:23" ht="15.75" customHeight="1" thickBot="1" x14ac:dyDescent="0.3">
      <c r="A22" s="15"/>
      <c r="B22" s="15" t="s">
        <v>32</v>
      </c>
      <c r="C22" s="15"/>
      <c r="D22" s="15">
        <f>SUM(D23:D27)</f>
        <v>1401225</v>
      </c>
      <c r="E22" s="15">
        <f>SUM(E23:E27)</f>
        <v>542493</v>
      </c>
      <c r="F22" s="15">
        <f>SUM(F23:F27)</f>
        <v>421886</v>
      </c>
      <c r="G22" s="15">
        <f>SUM(G23:G27)</f>
        <v>0</v>
      </c>
      <c r="H22" s="15"/>
      <c r="I22" s="15">
        <f>SUM(I23:I27)</f>
        <v>0</v>
      </c>
      <c r="J22" s="15">
        <f>SUM(J23:J27)</f>
        <v>0</v>
      </c>
      <c r="K22" s="15">
        <f>SUM(K23:K27)</f>
        <v>0</v>
      </c>
      <c r="L22" s="15">
        <f>SUM(L23:L27)</f>
        <v>0</v>
      </c>
      <c r="M22" s="16"/>
      <c r="N22" s="15">
        <f>SUM(N23:N27)</f>
        <v>0</v>
      </c>
      <c r="O22" s="15">
        <f>SUM(O23:O27)</f>
        <v>0</v>
      </c>
      <c r="P22" s="15">
        <f>SUM(P23:P27)</f>
        <v>421886</v>
      </c>
      <c r="Q22" s="15">
        <f>SUM(Q23:Q27)</f>
        <v>0</v>
      </c>
      <c r="R22" s="15"/>
      <c r="S22" s="15">
        <f>SUM(S23:S27)</f>
        <v>0</v>
      </c>
      <c r="T22" s="15">
        <f>SUM(T23:T27)</f>
        <v>0</v>
      </c>
      <c r="U22" s="15"/>
      <c r="V22" s="15">
        <f>SUM(V23:V27)</f>
        <v>0</v>
      </c>
      <c r="W22" s="15">
        <f>SUM(W23:W27)</f>
        <v>0</v>
      </c>
    </row>
    <row r="23" spans="1:23" ht="45.75" customHeight="1" thickBot="1" x14ac:dyDescent="0.3">
      <c r="A23" s="17" t="s">
        <v>41</v>
      </c>
      <c r="B23" s="18" t="s">
        <v>42</v>
      </c>
      <c r="C23" s="17" t="s">
        <v>43</v>
      </c>
      <c r="D23" s="17">
        <v>355863</v>
      </c>
      <c r="E23" s="17">
        <v>0</v>
      </c>
      <c r="F23" s="17">
        <f>I23+N23+P23+S23+V23</f>
        <v>355863</v>
      </c>
      <c r="G23" s="17">
        <v>0</v>
      </c>
      <c r="H23" s="17"/>
      <c r="I23" s="17">
        <v>0</v>
      </c>
      <c r="J23" s="17">
        <v>0</v>
      </c>
      <c r="K23" s="17">
        <v>0</v>
      </c>
      <c r="L23" s="17">
        <v>0</v>
      </c>
      <c r="M23" s="17"/>
      <c r="N23" s="17">
        <v>0</v>
      </c>
      <c r="O23" s="17">
        <v>0</v>
      </c>
      <c r="P23" s="17">
        <v>355863</v>
      </c>
      <c r="Q23" s="17">
        <v>0</v>
      </c>
      <c r="R23" s="17"/>
      <c r="S23" s="17">
        <v>0</v>
      </c>
      <c r="T23" s="17">
        <v>0</v>
      </c>
      <c r="U23" s="17"/>
      <c r="V23" s="17">
        <v>0</v>
      </c>
      <c r="W23" s="17">
        <v>0</v>
      </c>
    </row>
    <row r="24" spans="1:23" ht="60.75" customHeight="1" thickBot="1" x14ac:dyDescent="0.3">
      <c r="A24" s="17" t="s">
        <v>44</v>
      </c>
      <c r="B24" s="18" t="s">
        <v>45</v>
      </c>
      <c r="C24" s="17" t="s">
        <v>37</v>
      </c>
      <c r="D24" s="17">
        <v>401819</v>
      </c>
      <c r="E24" s="17">
        <v>98426</v>
      </c>
      <c r="F24" s="17">
        <f>I24+N24+P24+S24+V24</f>
        <v>66023</v>
      </c>
      <c r="G24" s="17">
        <v>0</v>
      </c>
      <c r="H24" s="17"/>
      <c r="I24" s="17"/>
      <c r="J24" s="17">
        <v>0</v>
      </c>
      <c r="K24" s="17">
        <v>0</v>
      </c>
      <c r="L24" s="17">
        <v>0</v>
      </c>
      <c r="M24" s="17" t="s">
        <v>46</v>
      </c>
      <c r="N24" s="17">
        <v>0</v>
      </c>
      <c r="O24" s="17">
        <v>0</v>
      </c>
      <c r="P24" s="17">
        <v>66023</v>
      </c>
      <c r="Q24" s="17">
        <v>0</v>
      </c>
      <c r="R24" s="17"/>
      <c r="S24" s="17">
        <v>0</v>
      </c>
      <c r="T24" s="17">
        <v>0</v>
      </c>
      <c r="U24" s="17"/>
      <c r="V24" s="17">
        <v>0</v>
      </c>
      <c r="W24" s="17">
        <v>0</v>
      </c>
    </row>
    <row r="25" spans="1:23" ht="44.25" customHeight="1" thickBot="1" x14ac:dyDescent="0.3">
      <c r="A25" s="17" t="s">
        <v>44</v>
      </c>
      <c r="B25" s="18" t="s">
        <v>47</v>
      </c>
      <c r="C25" s="17" t="s">
        <v>48</v>
      </c>
      <c r="D25" s="17">
        <v>459849</v>
      </c>
      <c r="E25" s="17">
        <v>260373</v>
      </c>
      <c r="F25" s="17">
        <f>I25+N25+P25+S25+V25</f>
        <v>0</v>
      </c>
      <c r="G25" s="17">
        <v>0</v>
      </c>
      <c r="H25" s="19"/>
      <c r="I25" s="17"/>
      <c r="J25" s="17">
        <v>0</v>
      </c>
      <c r="K25" s="17"/>
      <c r="L25" s="17">
        <v>0</v>
      </c>
      <c r="M25" s="19">
        <v>6100</v>
      </c>
      <c r="N25" s="17">
        <v>0</v>
      </c>
      <c r="O25" s="17">
        <v>0</v>
      </c>
      <c r="P25" s="17">
        <v>0</v>
      </c>
      <c r="Q25" s="17">
        <v>0</v>
      </c>
      <c r="R25" s="17"/>
      <c r="S25" s="17">
        <v>0</v>
      </c>
      <c r="T25" s="17">
        <v>0</v>
      </c>
      <c r="U25" s="17"/>
      <c r="V25" s="17">
        <v>0</v>
      </c>
      <c r="W25" s="17">
        <v>0</v>
      </c>
    </row>
    <row r="26" spans="1:23" ht="44.25" customHeight="1" thickBot="1" x14ac:dyDescent="0.3">
      <c r="A26" s="17" t="s">
        <v>44</v>
      </c>
      <c r="B26" s="18" t="s">
        <v>49</v>
      </c>
      <c r="C26" s="17" t="s">
        <v>48</v>
      </c>
      <c r="D26" s="17">
        <v>165809</v>
      </c>
      <c r="E26" s="17">
        <v>165809</v>
      </c>
      <c r="F26" s="17">
        <f>I26+N26+P26+S26+V26</f>
        <v>0</v>
      </c>
      <c r="G26" s="17">
        <v>0</v>
      </c>
      <c r="I26" s="17"/>
      <c r="J26" s="17">
        <v>0</v>
      </c>
      <c r="K26" s="17"/>
      <c r="L26" s="17">
        <v>0</v>
      </c>
      <c r="M26" s="19">
        <v>6100</v>
      </c>
      <c r="N26" s="17">
        <v>0</v>
      </c>
      <c r="O26" s="17">
        <v>0</v>
      </c>
      <c r="P26" s="17">
        <v>0</v>
      </c>
      <c r="Q26" s="17">
        <v>0</v>
      </c>
      <c r="R26" s="17"/>
      <c r="S26" s="17">
        <v>0</v>
      </c>
      <c r="T26" s="17">
        <v>0</v>
      </c>
      <c r="U26" s="17"/>
      <c r="V26" s="17">
        <v>0</v>
      </c>
      <c r="W26" s="17">
        <v>0</v>
      </c>
    </row>
    <row r="27" spans="1:23" ht="41.25" customHeight="1" thickBot="1" x14ac:dyDescent="0.3">
      <c r="A27" s="20">
        <v>3322</v>
      </c>
      <c r="B27" s="18" t="s">
        <v>50</v>
      </c>
      <c r="C27" s="17" t="s">
        <v>43</v>
      </c>
      <c r="D27" s="17">
        <v>17885</v>
      </c>
      <c r="E27" s="17">
        <v>17885</v>
      </c>
      <c r="F27" s="17">
        <f>I27+N27+P27+S27+V27</f>
        <v>0</v>
      </c>
      <c r="G27" s="17">
        <v>0</v>
      </c>
      <c r="H27" s="17"/>
      <c r="I27" s="17">
        <v>0</v>
      </c>
      <c r="J27" s="17">
        <v>0</v>
      </c>
      <c r="K27" s="17">
        <v>0</v>
      </c>
      <c r="L27" s="17">
        <v>0</v>
      </c>
      <c r="M27" s="21">
        <v>6100</v>
      </c>
      <c r="N27" s="17">
        <v>0</v>
      </c>
      <c r="O27" s="17">
        <v>0</v>
      </c>
      <c r="P27" s="17">
        <v>0</v>
      </c>
      <c r="Q27" s="17">
        <v>0</v>
      </c>
      <c r="R27" s="17"/>
      <c r="S27" s="17">
        <v>0</v>
      </c>
      <c r="T27" s="17">
        <v>0</v>
      </c>
      <c r="U27" s="17"/>
      <c r="V27" s="17">
        <v>0</v>
      </c>
      <c r="W27" s="17">
        <v>0</v>
      </c>
    </row>
    <row r="28" spans="1:23" ht="29.25" customHeight="1" thickBot="1" x14ac:dyDescent="0.3">
      <c r="A28" s="13" t="s">
        <v>51</v>
      </c>
      <c r="B28" s="13" t="s">
        <v>52</v>
      </c>
      <c r="C28" s="13"/>
      <c r="D28" s="13">
        <f>+D29</f>
        <v>112484</v>
      </c>
      <c r="E28" s="13">
        <f>+E29</f>
        <v>0</v>
      </c>
      <c r="F28" s="13">
        <f>+F29</f>
        <v>112484</v>
      </c>
      <c r="G28" s="13">
        <f>+G29</f>
        <v>0</v>
      </c>
      <c r="H28" s="13"/>
      <c r="I28" s="13">
        <f>+I29</f>
        <v>0</v>
      </c>
      <c r="J28" s="13">
        <f>+J29</f>
        <v>0</v>
      </c>
      <c r="K28" s="13">
        <f>+K29</f>
        <v>0</v>
      </c>
      <c r="L28" s="13">
        <f>+L29</f>
        <v>0</v>
      </c>
      <c r="M28" s="14"/>
      <c r="N28" s="13">
        <f>+N29</f>
        <v>112484</v>
      </c>
      <c r="O28" s="13">
        <f>+O29</f>
        <v>0</v>
      </c>
      <c r="P28" s="13">
        <f>+P29</f>
        <v>0</v>
      </c>
      <c r="Q28" s="13">
        <f>+Q29</f>
        <v>0</v>
      </c>
      <c r="R28" s="13"/>
      <c r="S28" s="13">
        <f>+S29</f>
        <v>0</v>
      </c>
      <c r="T28" s="13">
        <f>+T29</f>
        <v>0</v>
      </c>
      <c r="U28" s="13"/>
      <c r="V28" s="13">
        <f>+V29</f>
        <v>0</v>
      </c>
      <c r="W28" s="13">
        <f>+W29</f>
        <v>0</v>
      </c>
    </row>
    <row r="29" spans="1:23" ht="18" customHeight="1" thickBot="1" x14ac:dyDescent="0.3">
      <c r="A29" s="15"/>
      <c r="B29" s="15" t="s">
        <v>32</v>
      </c>
      <c r="C29" s="15"/>
      <c r="D29" s="15">
        <f>SUM(D30:D30)</f>
        <v>112484</v>
      </c>
      <c r="E29" s="15">
        <f>SUM(E30:E30)</f>
        <v>0</v>
      </c>
      <c r="F29" s="15">
        <f>SUM(F30:F30)</f>
        <v>112484</v>
      </c>
      <c r="G29" s="15">
        <f>SUM(G30:G30)</f>
        <v>0</v>
      </c>
      <c r="H29" s="15"/>
      <c r="I29" s="15">
        <f>SUM(I30:I30)</f>
        <v>0</v>
      </c>
      <c r="J29" s="15">
        <f>SUM(J30:J30)</f>
        <v>0</v>
      </c>
      <c r="K29" s="15">
        <f>SUM(K30:K30)</f>
        <v>0</v>
      </c>
      <c r="L29" s="15">
        <f>SUM(L30:L30)</f>
        <v>0</v>
      </c>
      <c r="M29" s="16"/>
      <c r="N29" s="15">
        <f>SUM(N30:N30)</f>
        <v>112484</v>
      </c>
      <c r="O29" s="15">
        <f>SUM(O30:O30)</f>
        <v>0</v>
      </c>
      <c r="P29" s="15">
        <f>SUM(P30:P30)</f>
        <v>0</v>
      </c>
      <c r="Q29" s="15">
        <f>SUM(Q30:Q30)</f>
        <v>0</v>
      </c>
      <c r="R29" s="15"/>
      <c r="S29" s="15">
        <f>SUM(S30:S30)</f>
        <v>0</v>
      </c>
      <c r="T29" s="15">
        <f>SUM(T30:T30)</f>
        <v>0</v>
      </c>
      <c r="U29" s="15"/>
      <c r="V29" s="15">
        <f>SUM(V30:V30)</f>
        <v>0</v>
      </c>
      <c r="W29" s="15">
        <f>SUM(W30:W30)</f>
        <v>0</v>
      </c>
    </row>
    <row r="30" spans="1:23" ht="60.75" customHeight="1" thickBot="1" x14ac:dyDescent="0.3">
      <c r="A30" s="17" t="s">
        <v>53</v>
      </c>
      <c r="B30" s="18" t="s">
        <v>54</v>
      </c>
      <c r="C30" s="22" t="s">
        <v>55</v>
      </c>
      <c r="D30" s="17">
        <v>112484</v>
      </c>
      <c r="E30" s="17">
        <v>0</v>
      </c>
      <c r="F30" s="17">
        <f>I30+N30+P30+S30+V30</f>
        <v>112484</v>
      </c>
      <c r="G30" s="17">
        <v>0</v>
      </c>
      <c r="H30" s="17"/>
      <c r="I30" s="17">
        <v>0</v>
      </c>
      <c r="J30" s="17">
        <v>0</v>
      </c>
      <c r="K30" s="17">
        <v>0</v>
      </c>
      <c r="L30" s="17">
        <v>0</v>
      </c>
      <c r="M30" s="21">
        <v>3111</v>
      </c>
      <c r="N30" s="17">
        <v>112484</v>
      </c>
      <c r="O30" s="17">
        <v>0</v>
      </c>
      <c r="P30" s="17">
        <v>0</v>
      </c>
      <c r="Q30" s="17">
        <v>0</v>
      </c>
      <c r="R30" s="17"/>
      <c r="S30" s="17">
        <v>0</v>
      </c>
      <c r="T30" s="17">
        <v>0</v>
      </c>
      <c r="U30" s="17"/>
      <c r="V30" s="17">
        <v>0</v>
      </c>
      <c r="W30" s="17">
        <v>0</v>
      </c>
    </row>
    <row r="31" spans="1:23" ht="45" customHeight="1" thickBot="1" x14ac:dyDescent="0.3">
      <c r="A31" s="13" t="s">
        <v>56</v>
      </c>
      <c r="B31" s="13" t="s">
        <v>57</v>
      </c>
      <c r="C31" s="23"/>
      <c r="D31" s="13">
        <f>D32</f>
        <v>407251</v>
      </c>
      <c r="E31" s="13">
        <f>E32</f>
        <v>8074</v>
      </c>
      <c r="F31" s="13">
        <f>F32</f>
        <v>402718</v>
      </c>
      <c r="G31" s="13">
        <f>G32</f>
        <v>0</v>
      </c>
      <c r="H31" s="13"/>
      <c r="I31" s="13">
        <f>I32</f>
        <v>0</v>
      </c>
      <c r="J31" s="13">
        <f>J32</f>
        <v>0</v>
      </c>
      <c r="K31" s="13">
        <f>K32</f>
        <v>0</v>
      </c>
      <c r="L31" s="13">
        <f>L32</f>
        <v>0</v>
      </c>
      <c r="M31" s="14"/>
      <c r="N31" s="13">
        <f>N32</f>
        <v>397434</v>
      </c>
      <c r="O31" s="13">
        <f>O32</f>
        <v>0</v>
      </c>
      <c r="P31" s="13">
        <f>P32</f>
        <v>5284</v>
      </c>
      <c r="Q31" s="13">
        <f>Q32</f>
        <v>0</v>
      </c>
      <c r="R31" s="13"/>
      <c r="S31" s="13">
        <f>S32</f>
        <v>0</v>
      </c>
      <c r="T31" s="13">
        <f>T32</f>
        <v>0</v>
      </c>
      <c r="U31" s="13"/>
      <c r="V31" s="13">
        <f>V32</f>
        <v>0</v>
      </c>
      <c r="W31" s="13">
        <f>W32</f>
        <v>0</v>
      </c>
    </row>
    <row r="32" spans="1:23" ht="15.75" customHeight="1" thickBot="1" x14ac:dyDescent="0.3">
      <c r="A32" s="15"/>
      <c r="B32" s="15" t="s">
        <v>32</v>
      </c>
      <c r="C32" s="15"/>
      <c r="D32" s="15">
        <f>SUM(D33:D38)</f>
        <v>407251</v>
      </c>
      <c r="E32" s="15">
        <f>SUM(E33:E38)</f>
        <v>8074</v>
      </c>
      <c r="F32" s="15">
        <f>SUM(F33:F38)</f>
        <v>402718</v>
      </c>
      <c r="G32" s="15">
        <f>SUM(G33:G38)</f>
        <v>0</v>
      </c>
      <c r="H32" s="15"/>
      <c r="I32" s="15">
        <f>SUM(I33:I38)</f>
        <v>0</v>
      </c>
      <c r="J32" s="15">
        <f>SUM(J33:J38)</f>
        <v>0</v>
      </c>
      <c r="K32" s="15">
        <f>SUM(K33:K38)</f>
        <v>0</v>
      </c>
      <c r="L32" s="15">
        <f>SUM(L33:L38)</f>
        <v>0</v>
      </c>
      <c r="M32" s="16"/>
      <c r="N32" s="15">
        <f>SUM(N33:N38)</f>
        <v>397434</v>
      </c>
      <c r="O32" s="15">
        <f>SUM(O33:O38)</f>
        <v>0</v>
      </c>
      <c r="P32" s="15">
        <f>SUM(P33:P38)</f>
        <v>5284</v>
      </c>
      <c r="Q32" s="15">
        <f>SUM(Q33:Q38)</f>
        <v>0</v>
      </c>
      <c r="R32" s="15"/>
      <c r="S32" s="15">
        <f>SUM(S33:S38)</f>
        <v>0</v>
      </c>
      <c r="T32" s="15">
        <f>SUM(T33:T38)</f>
        <v>0</v>
      </c>
      <c r="U32" s="15"/>
      <c r="V32" s="15">
        <f>SUM(V33:V38)</f>
        <v>0</v>
      </c>
      <c r="W32" s="15">
        <f>SUM(W33:W38)</f>
        <v>0</v>
      </c>
    </row>
    <row r="33" spans="1:23" ht="90.75" customHeight="1" thickBot="1" x14ac:dyDescent="0.3">
      <c r="A33" s="17" t="s">
        <v>58</v>
      </c>
      <c r="B33" s="18" t="s">
        <v>585</v>
      </c>
      <c r="C33" s="17" t="s">
        <v>43</v>
      </c>
      <c r="D33" s="17">
        <v>15339</v>
      </c>
      <c r="E33" s="17">
        <v>0</v>
      </c>
      <c r="F33" s="17">
        <f t="shared" ref="F33:F38" si="0">I33+N33+P33+S33+V33</f>
        <v>15339</v>
      </c>
      <c r="G33" s="17">
        <v>0</v>
      </c>
      <c r="H33" s="17"/>
      <c r="I33" s="17">
        <v>0</v>
      </c>
      <c r="J33" s="17">
        <v>0</v>
      </c>
      <c r="K33" s="17">
        <v>0</v>
      </c>
      <c r="L33" s="17">
        <v>0</v>
      </c>
      <c r="M33" s="17" t="s">
        <v>59</v>
      </c>
      <c r="N33" s="17">
        <v>15339</v>
      </c>
      <c r="O33" s="17">
        <v>0</v>
      </c>
      <c r="P33" s="17">
        <v>0</v>
      </c>
      <c r="Q33" s="17">
        <v>0</v>
      </c>
      <c r="R33" s="17"/>
      <c r="S33" s="17">
        <v>0</v>
      </c>
      <c r="T33" s="17">
        <v>0</v>
      </c>
      <c r="U33" s="17"/>
      <c r="V33" s="17">
        <v>0</v>
      </c>
      <c r="W33" s="17">
        <v>0</v>
      </c>
    </row>
    <row r="34" spans="1:23" ht="75.75" customHeight="1" thickBot="1" x14ac:dyDescent="0.3">
      <c r="A34" s="17" t="s">
        <v>60</v>
      </c>
      <c r="B34" s="18" t="s">
        <v>61</v>
      </c>
      <c r="C34" s="17" t="s">
        <v>43</v>
      </c>
      <c r="D34" s="17">
        <v>9817</v>
      </c>
      <c r="E34" s="17">
        <v>4533</v>
      </c>
      <c r="F34" s="17">
        <f>I34+N34+P34+S34+V34</f>
        <v>5284</v>
      </c>
      <c r="G34" s="17"/>
      <c r="H34" s="17"/>
      <c r="I34" s="17">
        <v>0</v>
      </c>
      <c r="J34" s="17">
        <v>0</v>
      </c>
      <c r="K34" s="17">
        <v>0</v>
      </c>
      <c r="L34" s="17">
        <v>0</v>
      </c>
      <c r="M34" s="17"/>
      <c r="N34" s="17">
        <v>0</v>
      </c>
      <c r="O34" s="17">
        <v>0</v>
      </c>
      <c r="P34" s="17">
        <v>5284</v>
      </c>
      <c r="Q34" s="17"/>
      <c r="R34" s="17"/>
      <c r="S34" s="17">
        <v>0</v>
      </c>
      <c r="T34" s="17">
        <v>0</v>
      </c>
      <c r="U34" s="17"/>
      <c r="V34" s="17">
        <v>0</v>
      </c>
      <c r="W34" s="17">
        <v>0</v>
      </c>
    </row>
    <row r="35" spans="1:23" ht="75.75" customHeight="1" thickBot="1" x14ac:dyDescent="0.3">
      <c r="A35" s="17" t="s">
        <v>62</v>
      </c>
      <c r="B35" s="18" t="s">
        <v>586</v>
      </c>
      <c r="C35" s="17" t="s">
        <v>63</v>
      </c>
      <c r="D35" s="17">
        <v>95771</v>
      </c>
      <c r="E35" s="17">
        <v>3541</v>
      </c>
      <c r="F35" s="17">
        <f t="shared" si="0"/>
        <v>95771</v>
      </c>
      <c r="G35" s="17">
        <v>0</v>
      </c>
      <c r="H35" s="17"/>
      <c r="I35" s="17">
        <v>0</v>
      </c>
      <c r="J35" s="17">
        <v>0</v>
      </c>
      <c r="K35" s="17">
        <v>0</v>
      </c>
      <c r="L35" s="17">
        <v>0</v>
      </c>
      <c r="M35" s="17" t="s">
        <v>64</v>
      </c>
      <c r="N35" s="17">
        <f>66771+29000</f>
        <v>95771</v>
      </c>
      <c r="O35" s="17">
        <v>0</v>
      </c>
      <c r="P35" s="17">
        <v>0</v>
      </c>
      <c r="Q35" s="17">
        <v>0</v>
      </c>
      <c r="R35" s="17"/>
      <c r="S35" s="17">
        <v>0</v>
      </c>
      <c r="T35" s="17">
        <v>0</v>
      </c>
      <c r="U35" s="17"/>
      <c r="V35" s="17">
        <v>0</v>
      </c>
      <c r="W35" s="17">
        <v>0</v>
      </c>
    </row>
    <row r="36" spans="1:23" ht="45.75" customHeight="1" thickBot="1" x14ac:dyDescent="0.3">
      <c r="A36" s="17" t="s">
        <v>62</v>
      </c>
      <c r="B36" s="18" t="s">
        <v>587</v>
      </c>
      <c r="C36" s="17" t="s">
        <v>37</v>
      </c>
      <c r="D36" s="17">
        <v>143162</v>
      </c>
      <c r="E36" s="17">
        <v>0</v>
      </c>
      <c r="F36" s="17">
        <f t="shared" si="0"/>
        <v>143162</v>
      </c>
      <c r="G36" s="17">
        <v>0</v>
      </c>
      <c r="H36" s="17"/>
      <c r="I36" s="17">
        <v>0</v>
      </c>
      <c r="J36" s="17">
        <v>0</v>
      </c>
      <c r="K36" s="17">
        <v>0</v>
      </c>
      <c r="L36" s="17">
        <v>0</v>
      </c>
      <c r="M36" s="17" t="s">
        <v>65</v>
      </c>
      <c r="N36" s="17">
        <v>143162</v>
      </c>
      <c r="O36" s="17">
        <v>0</v>
      </c>
      <c r="P36" s="17">
        <v>0</v>
      </c>
      <c r="Q36" s="17">
        <v>0</v>
      </c>
      <c r="R36" s="17"/>
      <c r="S36" s="17">
        <v>0</v>
      </c>
      <c r="T36" s="17">
        <v>0</v>
      </c>
      <c r="U36" s="17"/>
      <c r="V36" s="17">
        <v>0</v>
      </c>
      <c r="W36" s="17">
        <v>0</v>
      </c>
    </row>
    <row r="37" spans="1:23" ht="60.75" customHeight="1" thickBot="1" x14ac:dyDescent="0.3">
      <c r="A37" s="17" t="s">
        <v>62</v>
      </c>
      <c r="B37" s="18" t="s">
        <v>588</v>
      </c>
      <c r="C37" s="17" t="s">
        <v>48</v>
      </c>
      <c r="D37" s="17">
        <v>92033</v>
      </c>
      <c r="E37" s="17">
        <v>0</v>
      </c>
      <c r="F37" s="17">
        <f t="shared" si="0"/>
        <v>92033</v>
      </c>
      <c r="G37" s="17">
        <v>0</v>
      </c>
      <c r="H37" s="17"/>
      <c r="I37" s="17">
        <v>0</v>
      </c>
      <c r="J37" s="17">
        <v>0</v>
      </c>
      <c r="K37" s="17">
        <v>0</v>
      </c>
      <c r="L37" s="17">
        <v>0</v>
      </c>
      <c r="M37" s="17" t="s">
        <v>66</v>
      </c>
      <c r="N37" s="17">
        <v>92033</v>
      </c>
      <c r="O37" s="17">
        <v>0</v>
      </c>
      <c r="P37" s="17">
        <v>0</v>
      </c>
      <c r="Q37" s="17">
        <v>0</v>
      </c>
      <c r="R37" s="17"/>
      <c r="S37" s="17">
        <v>0</v>
      </c>
      <c r="T37" s="17">
        <v>0</v>
      </c>
      <c r="U37" s="17"/>
      <c r="V37" s="17">
        <v>0</v>
      </c>
      <c r="W37" s="17">
        <v>0</v>
      </c>
    </row>
    <row r="38" spans="1:23" ht="63.75" customHeight="1" thickBot="1" x14ac:dyDescent="0.3">
      <c r="A38" s="17" t="s">
        <v>62</v>
      </c>
      <c r="B38" s="18" t="s">
        <v>67</v>
      </c>
      <c r="C38" s="17" t="s">
        <v>55</v>
      </c>
      <c r="D38" s="17">
        <v>51129</v>
      </c>
      <c r="E38" s="17">
        <v>0</v>
      </c>
      <c r="F38" s="17">
        <f t="shared" si="0"/>
        <v>51129</v>
      </c>
      <c r="G38" s="17">
        <v>0</v>
      </c>
      <c r="H38" s="17"/>
      <c r="I38" s="17">
        <v>0</v>
      </c>
      <c r="J38" s="17">
        <v>0</v>
      </c>
      <c r="K38" s="17">
        <v>0</v>
      </c>
      <c r="L38" s="17">
        <v>0</v>
      </c>
      <c r="M38" s="21">
        <v>3111</v>
      </c>
      <c r="N38" s="17">
        <v>51129</v>
      </c>
      <c r="O38" s="17">
        <v>0</v>
      </c>
      <c r="P38" s="17">
        <v>0</v>
      </c>
      <c r="Q38" s="17">
        <v>0</v>
      </c>
      <c r="R38" s="17"/>
      <c r="S38" s="17">
        <v>0</v>
      </c>
      <c r="T38" s="17">
        <v>0</v>
      </c>
      <c r="U38" s="17"/>
      <c r="V38" s="17">
        <v>0</v>
      </c>
      <c r="W38" s="17">
        <v>0</v>
      </c>
    </row>
    <row r="39" spans="1:23" ht="60.75" customHeight="1" thickBot="1" x14ac:dyDescent="0.3">
      <c r="A39" s="13" t="s">
        <v>68</v>
      </c>
      <c r="B39" s="13" t="s">
        <v>69</v>
      </c>
      <c r="C39" s="13"/>
      <c r="D39" s="13">
        <f>D40+D77+D90</f>
        <v>3215977</v>
      </c>
      <c r="E39" s="13">
        <f>E40+E77+E90</f>
        <v>1111380</v>
      </c>
      <c r="F39" s="13">
        <f>F40+F77+F90</f>
        <v>2060836</v>
      </c>
      <c r="G39" s="13">
        <f>G40+G77+G90</f>
        <v>0</v>
      </c>
      <c r="H39" s="13"/>
      <c r="I39" s="13">
        <f>I40+I77+I90</f>
        <v>96522</v>
      </c>
      <c r="J39" s="13">
        <f>J40+J77+J90</f>
        <v>96522</v>
      </c>
      <c r="K39" s="13">
        <f>K40+K77+K90</f>
        <v>0</v>
      </c>
      <c r="L39" s="13">
        <f>L40+L77+L90</f>
        <v>0</v>
      </c>
      <c r="M39" s="14"/>
      <c r="N39" s="13">
        <f>N40+N77+N90</f>
        <v>497374</v>
      </c>
      <c r="O39" s="13">
        <f>O40+O77+O90</f>
        <v>0</v>
      </c>
      <c r="P39" s="13">
        <f>P40+P77+P90</f>
        <v>295758</v>
      </c>
      <c r="Q39" s="13">
        <f>Q40+Q77+Q90</f>
        <v>0</v>
      </c>
      <c r="R39" s="13"/>
      <c r="S39" s="13">
        <f>S40+S77+S90</f>
        <v>1171182</v>
      </c>
      <c r="T39" s="13">
        <f>T40+T77+T90</f>
        <v>0</v>
      </c>
      <c r="U39" s="13"/>
      <c r="V39" s="13">
        <f>V40+V77+V90</f>
        <v>0</v>
      </c>
      <c r="W39" s="13">
        <f>W40+W77+W90</f>
        <v>0</v>
      </c>
    </row>
    <row r="40" spans="1:23" ht="15.75" customHeight="1" thickBot="1" x14ac:dyDescent="0.3">
      <c r="A40" s="15"/>
      <c r="B40" s="15" t="s">
        <v>32</v>
      </c>
      <c r="C40" s="15"/>
      <c r="D40" s="15">
        <f>SUM(D41:D76)</f>
        <v>2762955</v>
      </c>
      <c r="E40" s="15">
        <f>SUM(E41:E76)</f>
        <v>1007336</v>
      </c>
      <c r="F40" s="15">
        <f>SUM(F41:F76)</f>
        <v>1745514</v>
      </c>
      <c r="G40" s="15">
        <f>SUM(G41:G76)</f>
        <v>0</v>
      </c>
      <c r="H40" s="15"/>
      <c r="I40" s="15">
        <f>SUM(I41:I76)</f>
        <v>54453</v>
      </c>
      <c r="J40" s="15">
        <f>SUM(J41:J76)</f>
        <v>54453</v>
      </c>
      <c r="K40" s="15">
        <f>SUM(K41:K76)</f>
        <v>0</v>
      </c>
      <c r="L40" s="15">
        <f>SUM(L41:L76)</f>
        <v>0</v>
      </c>
      <c r="M40" s="16"/>
      <c r="N40" s="15">
        <f>SUM(N41:N76)</f>
        <v>270674</v>
      </c>
      <c r="O40" s="15">
        <f>SUM(O41:O76)</f>
        <v>0</v>
      </c>
      <c r="P40" s="15">
        <f>SUM(P41:P76)</f>
        <v>249205</v>
      </c>
      <c r="Q40" s="15">
        <f>SUM(Q41:Q76)</f>
        <v>0</v>
      </c>
      <c r="R40" s="15"/>
      <c r="S40" s="15">
        <f>SUM(S41:S76)</f>
        <v>1171182</v>
      </c>
      <c r="T40" s="15">
        <f>SUM(T41:T76)</f>
        <v>0</v>
      </c>
      <c r="U40" s="15"/>
      <c r="V40" s="15">
        <f>SUM(V41:V76)</f>
        <v>0</v>
      </c>
      <c r="W40" s="15">
        <f>SUM(W41:W76)</f>
        <v>0</v>
      </c>
    </row>
    <row r="41" spans="1:23" ht="45.75" customHeight="1" thickBot="1" x14ac:dyDescent="0.3">
      <c r="A41" s="20">
        <v>6604</v>
      </c>
      <c r="B41" s="18" t="s">
        <v>70</v>
      </c>
      <c r="C41" s="17" t="s">
        <v>55</v>
      </c>
      <c r="D41" s="17">
        <v>54453</v>
      </c>
      <c r="E41" s="17"/>
      <c r="F41" s="17">
        <f>I41+N41+P41+S41+V41</f>
        <v>54453</v>
      </c>
      <c r="G41" s="17">
        <v>0</v>
      </c>
      <c r="H41" s="19">
        <v>3113</v>
      </c>
      <c r="I41" s="17">
        <v>54453</v>
      </c>
      <c r="J41" s="17">
        <v>54453</v>
      </c>
      <c r="K41" s="17">
        <v>0</v>
      </c>
      <c r="L41" s="17">
        <v>0</v>
      </c>
      <c r="M41" s="17"/>
      <c r="N41" s="17">
        <v>0</v>
      </c>
      <c r="O41" s="17">
        <v>0</v>
      </c>
      <c r="P41" s="17">
        <v>0</v>
      </c>
      <c r="Q41" s="17"/>
      <c r="R41" s="17"/>
      <c r="S41" s="17">
        <v>0</v>
      </c>
      <c r="T41" s="17">
        <v>0</v>
      </c>
      <c r="U41" s="17"/>
      <c r="V41" s="17">
        <v>0</v>
      </c>
      <c r="W41" s="17">
        <v>0</v>
      </c>
    </row>
    <row r="42" spans="1:23" ht="45.75" customHeight="1" thickBot="1" x14ac:dyDescent="0.3">
      <c r="A42" s="17" t="s">
        <v>71</v>
      </c>
      <c r="B42" s="18" t="s">
        <v>72</v>
      </c>
      <c r="C42" s="17" t="s">
        <v>37</v>
      </c>
      <c r="D42" s="17">
        <v>6720</v>
      </c>
      <c r="E42" s="17">
        <v>429</v>
      </c>
      <c r="F42" s="17">
        <f t="shared" ref="F42:F75" si="1">I42+N42+P42+S42+V42</f>
        <v>6017</v>
      </c>
      <c r="G42" s="17">
        <v>0</v>
      </c>
      <c r="H42" s="17"/>
      <c r="I42" s="17">
        <v>0</v>
      </c>
      <c r="J42" s="17">
        <v>0</v>
      </c>
      <c r="K42" s="17">
        <v>0</v>
      </c>
      <c r="L42" s="17">
        <v>0</v>
      </c>
      <c r="M42" s="17" t="s">
        <v>73</v>
      </c>
      <c r="N42" s="17">
        <v>6017</v>
      </c>
      <c r="O42" s="17">
        <v>0</v>
      </c>
      <c r="P42" s="17">
        <v>0</v>
      </c>
      <c r="Q42" s="17">
        <v>0</v>
      </c>
      <c r="R42" s="17"/>
      <c r="S42" s="17">
        <v>0</v>
      </c>
      <c r="T42" s="17">
        <v>0</v>
      </c>
      <c r="U42" s="17"/>
      <c r="V42" s="17">
        <v>0</v>
      </c>
      <c r="W42" s="17">
        <v>0</v>
      </c>
    </row>
    <row r="43" spans="1:23" ht="45.75" customHeight="1" thickBot="1" x14ac:dyDescent="0.3">
      <c r="A43" s="17" t="s">
        <v>71</v>
      </c>
      <c r="B43" s="18" t="s">
        <v>74</v>
      </c>
      <c r="C43" s="17" t="s">
        <v>37</v>
      </c>
      <c r="D43" s="17">
        <v>6332</v>
      </c>
      <c r="E43" s="17">
        <v>429</v>
      </c>
      <c r="F43" s="17">
        <f t="shared" si="1"/>
        <v>5626</v>
      </c>
      <c r="G43" s="17">
        <v>0</v>
      </c>
      <c r="H43" s="17"/>
      <c r="I43" s="17">
        <v>0</v>
      </c>
      <c r="J43" s="17">
        <v>0</v>
      </c>
      <c r="K43" s="17">
        <v>0</v>
      </c>
      <c r="L43" s="17">
        <v>0</v>
      </c>
      <c r="M43" s="17" t="s">
        <v>75</v>
      </c>
      <c r="N43" s="17">
        <v>5626</v>
      </c>
      <c r="O43" s="17">
        <v>0</v>
      </c>
      <c r="P43" s="17">
        <v>0</v>
      </c>
      <c r="Q43" s="17">
        <v>0</v>
      </c>
      <c r="R43" s="17"/>
      <c r="S43" s="17">
        <v>0</v>
      </c>
      <c r="T43" s="17">
        <v>0</v>
      </c>
      <c r="U43" s="17"/>
      <c r="V43" s="17">
        <v>0</v>
      </c>
      <c r="W43" s="17">
        <v>0</v>
      </c>
    </row>
    <row r="44" spans="1:23" ht="45.75" customHeight="1" thickBot="1" x14ac:dyDescent="0.3">
      <c r="A44" s="17" t="s">
        <v>71</v>
      </c>
      <c r="B44" s="18" t="s">
        <v>76</v>
      </c>
      <c r="C44" s="17" t="s">
        <v>37</v>
      </c>
      <c r="D44" s="17">
        <v>9253</v>
      </c>
      <c r="E44" s="17">
        <v>429</v>
      </c>
      <c r="F44" s="17">
        <f t="shared" si="1"/>
        <v>8550</v>
      </c>
      <c r="G44" s="17">
        <v>0</v>
      </c>
      <c r="H44" s="17"/>
      <c r="I44" s="17">
        <v>0</v>
      </c>
      <c r="J44" s="17">
        <v>0</v>
      </c>
      <c r="K44" s="17">
        <v>0</v>
      </c>
      <c r="L44" s="17">
        <v>0</v>
      </c>
      <c r="M44" s="17" t="s">
        <v>77</v>
      </c>
      <c r="N44" s="17">
        <v>8550</v>
      </c>
      <c r="O44" s="17">
        <v>0</v>
      </c>
      <c r="P44" s="17">
        <v>0</v>
      </c>
      <c r="Q44" s="17">
        <v>0</v>
      </c>
      <c r="R44" s="17"/>
      <c r="S44" s="17">
        <v>0</v>
      </c>
      <c r="T44" s="17">
        <v>0</v>
      </c>
      <c r="U44" s="17"/>
      <c r="V44" s="17">
        <v>0</v>
      </c>
      <c r="W44" s="17">
        <v>0</v>
      </c>
    </row>
    <row r="45" spans="1:23" ht="45.75" customHeight="1" thickBot="1" x14ac:dyDescent="0.3">
      <c r="A45" s="17" t="s">
        <v>71</v>
      </c>
      <c r="B45" s="18" t="s">
        <v>589</v>
      </c>
      <c r="C45" s="17" t="s">
        <v>37</v>
      </c>
      <c r="D45" s="17">
        <v>6849</v>
      </c>
      <c r="E45" s="17">
        <v>429</v>
      </c>
      <c r="F45" s="17">
        <f t="shared" si="1"/>
        <v>6147</v>
      </c>
      <c r="G45" s="17">
        <v>0</v>
      </c>
      <c r="H45" s="17"/>
      <c r="I45" s="17">
        <v>0</v>
      </c>
      <c r="J45" s="17">
        <v>0</v>
      </c>
      <c r="K45" s="17">
        <v>0</v>
      </c>
      <c r="L45" s="17">
        <v>0</v>
      </c>
      <c r="M45" s="17" t="s">
        <v>78</v>
      </c>
      <c r="N45" s="17">
        <v>6147</v>
      </c>
      <c r="O45" s="17">
        <v>0</v>
      </c>
      <c r="P45" s="17">
        <v>0</v>
      </c>
      <c r="Q45" s="17">
        <v>0</v>
      </c>
      <c r="R45" s="17"/>
      <c r="S45" s="17">
        <v>0</v>
      </c>
      <c r="T45" s="17">
        <v>0</v>
      </c>
      <c r="U45" s="17"/>
      <c r="V45" s="17">
        <v>0</v>
      </c>
      <c r="W45" s="17">
        <v>0</v>
      </c>
    </row>
    <row r="46" spans="1:23" ht="45.75" customHeight="1" thickBot="1" x14ac:dyDescent="0.3">
      <c r="A46" s="17" t="s">
        <v>71</v>
      </c>
      <c r="B46" s="18" t="s">
        <v>79</v>
      </c>
      <c r="C46" s="17" t="s">
        <v>37</v>
      </c>
      <c r="D46" s="17">
        <v>6033</v>
      </c>
      <c r="E46" s="17">
        <v>429</v>
      </c>
      <c r="F46" s="17">
        <f t="shared" si="1"/>
        <v>5330</v>
      </c>
      <c r="G46" s="17">
        <v>0</v>
      </c>
      <c r="H46" s="17"/>
      <c r="I46" s="17">
        <v>0</v>
      </c>
      <c r="J46" s="17">
        <v>0</v>
      </c>
      <c r="K46" s="17">
        <v>0</v>
      </c>
      <c r="L46" s="17">
        <v>0</v>
      </c>
      <c r="M46" s="17" t="s">
        <v>80</v>
      </c>
      <c r="N46" s="17">
        <v>5330</v>
      </c>
      <c r="O46" s="17">
        <v>0</v>
      </c>
      <c r="P46" s="17">
        <v>0</v>
      </c>
      <c r="Q46" s="17">
        <v>0</v>
      </c>
      <c r="R46" s="17"/>
      <c r="S46" s="17">
        <v>0</v>
      </c>
      <c r="T46" s="17">
        <v>0</v>
      </c>
      <c r="U46" s="17"/>
      <c r="V46" s="17">
        <v>0</v>
      </c>
      <c r="W46" s="17">
        <v>0</v>
      </c>
    </row>
    <row r="47" spans="1:23" ht="45.75" customHeight="1" thickBot="1" x14ac:dyDescent="0.3">
      <c r="A47" s="17" t="s">
        <v>71</v>
      </c>
      <c r="B47" s="18" t="s">
        <v>81</v>
      </c>
      <c r="C47" s="17" t="s">
        <v>37</v>
      </c>
      <c r="D47" s="17">
        <v>10950</v>
      </c>
      <c r="E47" s="17">
        <v>429</v>
      </c>
      <c r="F47" s="17">
        <f t="shared" si="1"/>
        <v>10158</v>
      </c>
      <c r="G47" s="17">
        <v>0</v>
      </c>
      <c r="H47" s="17"/>
      <c r="I47" s="17">
        <v>0</v>
      </c>
      <c r="J47" s="17">
        <v>0</v>
      </c>
      <c r="K47" s="17">
        <v>0</v>
      </c>
      <c r="L47" s="17">
        <v>0</v>
      </c>
      <c r="M47" s="17" t="s">
        <v>82</v>
      </c>
      <c r="N47" s="17">
        <v>10158</v>
      </c>
      <c r="O47" s="17">
        <v>0</v>
      </c>
      <c r="P47" s="17">
        <v>0</v>
      </c>
      <c r="Q47" s="17">
        <v>0</v>
      </c>
      <c r="R47" s="17"/>
      <c r="S47" s="17">
        <v>0</v>
      </c>
      <c r="T47" s="17">
        <v>0</v>
      </c>
      <c r="U47" s="17"/>
      <c r="V47" s="17">
        <v>0</v>
      </c>
      <c r="W47" s="17">
        <v>0</v>
      </c>
    </row>
    <row r="48" spans="1:23" ht="45.75" customHeight="1" thickBot="1" x14ac:dyDescent="0.3">
      <c r="A48" s="17" t="s">
        <v>71</v>
      </c>
      <c r="B48" s="18" t="s">
        <v>83</v>
      </c>
      <c r="C48" s="17" t="s">
        <v>37</v>
      </c>
      <c r="D48" s="17">
        <v>4574</v>
      </c>
      <c r="E48" s="17">
        <v>429</v>
      </c>
      <c r="F48" s="17">
        <f t="shared" si="1"/>
        <v>3875</v>
      </c>
      <c r="G48" s="17">
        <v>0</v>
      </c>
      <c r="H48" s="17"/>
      <c r="I48" s="17">
        <v>0</v>
      </c>
      <c r="J48" s="17">
        <v>0</v>
      </c>
      <c r="K48" s="17">
        <v>0</v>
      </c>
      <c r="L48" s="17">
        <v>0</v>
      </c>
      <c r="M48" s="17" t="s">
        <v>84</v>
      </c>
      <c r="N48" s="17">
        <v>3875</v>
      </c>
      <c r="O48" s="17">
        <v>0</v>
      </c>
      <c r="P48" s="17">
        <v>0</v>
      </c>
      <c r="Q48" s="17">
        <v>0</v>
      </c>
      <c r="R48" s="17"/>
      <c r="S48" s="17">
        <v>0</v>
      </c>
      <c r="T48" s="17">
        <v>0</v>
      </c>
      <c r="U48" s="17"/>
      <c r="V48" s="17">
        <v>0</v>
      </c>
      <c r="W48" s="17">
        <v>0</v>
      </c>
    </row>
    <row r="49" spans="1:23" ht="45.75" customHeight="1" thickBot="1" x14ac:dyDescent="0.3">
      <c r="A49" s="17" t="s">
        <v>71</v>
      </c>
      <c r="B49" s="18" t="s">
        <v>85</v>
      </c>
      <c r="C49" s="17" t="s">
        <v>37</v>
      </c>
      <c r="D49" s="17">
        <v>5868</v>
      </c>
      <c r="E49" s="17">
        <v>429</v>
      </c>
      <c r="F49" s="17">
        <f t="shared" si="1"/>
        <v>5129</v>
      </c>
      <c r="G49" s="17">
        <v>0</v>
      </c>
      <c r="H49" s="17"/>
      <c r="I49" s="17">
        <v>0</v>
      </c>
      <c r="J49" s="17">
        <v>0</v>
      </c>
      <c r="K49" s="17">
        <v>0</v>
      </c>
      <c r="L49" s="17">
        <v>0</v>
      </c>
      <c r="M49" s="17" t="s">
        <v>86</v>
      </c>
      <c r="N49" s="17">
        <v>5129</v>
      </c>
      <c r="O49" s="17">
        <v>0</v>
      </c>
      <c r="P49" s="17">
        <v>0</v>
      </c>
      <c r="Q49" s="17">
        <v>0</v>
      </c>
      <c r="R49" s="17"/>
      <c r="S49" s="17">
        <v>0</v>
      </c>
      <c r="T49" s="17">
        <v>0</v>
      </c>
      <c r="U49" s="17"/>
      <c r="V49" s="17">
        <v>0</v>
      </c>
      <c r="W49" s="17">
        <v>0</v>
      </c>
    </row>
    <row r="50" spans="1:23" ht="45.75" customHeight="1" thickBot="1" x14ac:dyDescent="0.3">
      <c r="A50" s="17" t="s">
        <v>71</v>
      </c>
      <c r="B50" s="18" t="s">
        <v>87</v>
      </c>
      <c r="C50" s="17" t="s">
        <v>37</v>
      </c>
      <c r="D50" s="17">
        <v>6798</v>
      </c>
      <c r="E50" s="17">
        <v>429</v>
      </c>
      <c r="F50" s="17">
        <f t="shared" si="1"/>
        <v>6096</v>
      </c>
      <c r="G50" s="17">
        <v>0</v>
      </c>
      <c r="H50" s="17"/>
      <c r="I50" s="17">
        <v>0</v>
      </c>
      <c r="J50" s="17">
        <v>0</v>
      </c>
      <c r="K50" s="17">
        <v>0</v>
      </c>
      <c r="L50" s="17">
        <v>0</v>
      </c>
      <c r="M50" s="17" t="s">
        <v>88</v>
      </c>
      <c r="N50" s="17">
        <v>6096</v>
      </c>
      <c r="O50" s="17">
        <v>0</v>
      </c>
      <c r="P50" s="17">
        <v>0</v>
      </c>
      <c r="Q50" s="17">
        <v>0</v>
      </c>
      <c r="R50" s="17"/>
      <c r="S50" s="17">
        <v>0</v>
      </c>
      <c r="T50" s="17">
        <v>0</v>
      </c>
      <c r="U50" s="17"/>
      <c r="V50" s="17">
        <v>0</v>
      </c>
      <c r="W50" s="17">
        <v>0</v>
      </c>
    </row>
    <row r="51" spans="1:23" ht="45.75" customHeight="1" thickBot="1" x14ac:dyDescent="0.3">
      <c r="A51" s="17" t="s">
        <v>71</v>
      </c>
      <c r="B51" s="18" t="s">
        <v>89</v>
      </c>
      <c r="C51" s="17" t="s">
        <v>37</v>
      </c>
      <c r="D51" s="17">
        <v>5701</v>
      </c>
      <c r="E51" s="17">
        <v>429</v>
      </c>
      <c r="F51" s="17">
        <f t="shared" si="1"/>
        <v>5000</v>
      </c>
      <c r="G51" s="17">
        <v>0</v>
      </c>
      <c r="H51" s="17"/>
      <c r="I51" s="17">
        <v>0</v>
      </c>
      <c r="J51" s="17">
        <v>0</v>
      </c>
      <c r="K51" s="17">
        <v>0</v>
      </c>
      <c r="L51" s="17">
        <v>0</v>
      </c>
      <c r="M51" s="17" t="s">
        <v>90</v>
      </c>
      <c r="N51" s="17">
        <v>5000</v>
      </c>
      <c r="O51" s="17">
        <v>0</v>
      </c>
      <c r="P51" s="17">
        <v>0</v>
      </c>
      <c r="Q51" s="17">
        <v>0</v>
      </c>
      <c r="R51" s="17"/>
      <c r="S51" s="17">
        <v>0</v>
      </c>
      <c r="T51" s="17">
        <v>0</v>
      </c>
      <c r="U51" s="17"/>
      <c r="V51" s="17">
        <v>0</v>
      </c>
      <c r="W51" s="17">
        <v>0</v>
      </c>
    </row>
    <row r="52" spans="1:23" ht="60.75" customHeight="1" thickBot="1" x14ac:dyDescent="0.3">
      <c r="A52" s="17" t="s">
        <v>71</v>
      </c>
      <c r="B52" s="18" t="s">
        <v>91</v>
      </c>
      <c r="C52" s="17" t="s">
        <v>37</v>
      </c>
      <c r="D52" s="17">
        <v>7612</v>
      </c>
      <c r="E52" s="17">
        <v>429</v>
      </c>
      <c r="F52" s="17">
        <f t="shared" si="1"/>
        <v>6909</v>
      </c>
      <c r="G52" s="17">
        <v>0</v>
      </c>
      <c r="H52" s="17"/>
      <c r="I52" s="17">
        <v>0</v>
      </c>
      <c r="J52" s="17">
        <v>0</v>
      </c>
      <c r="K52" s="17">
        <v>0</v>
      </c>
      <c r="L52" s="17">
        <v>0</v>
      </c>
      <c r="M52" s="17" t="s">
        <v>92</v>
      </c>
      <c r="N52" s="17">
        <v>6909</v>
      </c>
      <c r="O52" s="17">
        <v>0</v>
      </c>
      <c r="P52" s="17">
        <v>0</v>
      </c>
      <c r="Q52" s="17">
        <v>0</v>
      </c>
      <c r="R52" s="17"/>
      <c r="S52" s="17">
        <v>0</v>
      </c>
      <c r="T52" s="17">
        <v>0</v>
      </c>
      <c r="U52" s="17"/>
      <c r="V52" s="17">
        <v>0</v>
      </c>
      <c r="W52" s="17">
        <v>0</v>
      </c>
    </row>
    <row r="53" spans="1:23" ht="45.75" customHeight="1" thickBot="1" x14ac:dyDescent="0.3">
      <c r="A53" s="17" t="s">
        <v>71</v>
      </c>
      <c r="B53" s="18" t="s">
        <v>93</v>
      </c>
      <c r="C53" s="17" t="s">
        <v>37</v>
      </c>
      <c r="D53" s="17">
        <v>5428</v>
      </c>
      <c r="E53" s="17">
        <v>429</v>
      </c>
      <c r="F53" s="17">
        <f t="shared" si="1"/>
        <v>4724</v>
      </c>
      <c r="G53" s="17">
        <v>0</v>
      </c>
      <c r="H53" s="17"/>
      <c r="I53" s="17">
        <v>0</v>
      </c>
      <c r="J53" s="17">
        <v>0</v>
      </c>
      <c r="K53" s="17">
        <v>0</v>
      </c>
      <c r="L53" s="17">
        <v>0</v>
      </c>
      <c r="M53" s="17" t="s">
        <v>94</v>
      </c>
      <c r="N53" s="17">
        <v>4724</v>
      </c>
      <c r="O53" s="17">
        <v>0</v>
      </c>
      <c r="P53" s="17">
        <v>0</v>
      </c>
      <c r="Q53" s="17">
        <v>0</v>
      </c>
      <c r="R53" s="17"/>
      <c r="S53" s="17">
        <v>0</v>
      </c>
      <c r="T53" s="17">
        <v>0</v>
      </c>
      <c r="U53" s="17"/>
      <c r="V53" s="17">
        <v>0</v>
      </c>
      <c r="W53" s="17">
        <v>0</v>
      </c>
    </row>
    <row r="54" spans="1:23" ht="60.75" customHeight="1" thickBot="1" x14ac:dyDescent="0.3">
      <c r="A54" s="17" t="s">
        <v>71</v>
      </c>
      <c r="B54" s="18" t="s">
        <v>95</v>
      </c>
      <c r="C54" s="17" t="s">
        <v>37</v>
      </c>
      <c r="D54" s="17">
        <v>5439</v>
      </c>
      <c r="E54" s="17">
        <v>429</v>
      </c>
      <c r="F54" s="17">
        <f t="shared" si="1"/>
        <v>4734</v>
      </c>
      <c r="G54" s="17">
        <v>0</v>
      </c>
      <c r="H54" s="17"/>
      <c r="I54" s="17">
        <v>0</v>
      </c>
      <c r="J54" s="17">
        <v>0</v>
      </c>
      <c r="K54" s="17">
        <v>0</v>
      </c>
      <c r="L54" s="17">
        <v>0</v>
      </c>
      <c r="M54" s="17" t="s">
        <v>96</v>
      </c>
      <c r="N54" s="17">
        <v>4734</v>
      </c>
      <c r="O54" s="17">
        <v>0</v>
      </c>
      <c r="P54" s="17">
        <v>0</v>
      </c>
      <c r="Q54" s="17">
        <v>0</v>
      </c>
      <c r="R54" s="17"/>
      <c r="S54" s="17">
        <v>0</v>
      </c>
      <c r="T54" s="17">
        <v>0</v>
      </c>
      <c r="U54" s="17"/>
      <c r="V54" s="17">
        <v>0</v>
      </c>
      <c r="W54" s="17">
        <v>0</v>
      </c>
    </row>
    <row r="55" spans="1:23" ht="45.75" customHeight="1" thickBot="1" x14ac:dyDescent="0.3">
      <c r="A55" s="17" t="s">
        <v>71</v>
      </c>
      <c r="B55" s="18" t="s">
        <v>97</v>
      </c>
      <c r="C55" s="17" t="s">
        <v>37</v>
      </c>
      <c r="D55" s="17">
        <v>12227</v>
      </c>
      <c r="E55" s="17">
        <v>429</v>
      </c>
      <c r="F55" s="17">
        <f t="shared" si="1"/>
        <v>11519</v>
      </c>
      <c r="G55" s="17">
        <v>0</v>
      </c>
      <c r="H55" s="17"/>
      <c r="I55" s="17">
        <v>0</v>
      </c>
      <c r="J55" s="17">
        <v>0</v>
      </c>
      <c r="K55" s="17">
        <v>0</v>
      </c>
      <c r="L55" s="17">
        <v>0</v>
      </c>
      <c r="M55" s="17" t="s">
        <v>98</v>
      </c>
      <c r="N55" s="17">
        <v>11519</v>
      </c>
      <c r="O55" s="17">
        <v>0</v>
      </c>
      <c r="P55" s="17">
        <v>0</v>
      </c>
      <c r="Q55" s="17">
        <v>0</v>
      </c>
      <c r="R55" s="17"/>
      <c r="S55" s="17">
        <v>0</v>
      </c>
      <c r="T55" s="17">
        <v>0</v>
      </c>
      <c r="U55" s="17"/>
      <c r="V55" s="17">
        <v>0</v>
      </c>
      <c r="W55" s="17">
        <v>0</v>
      </c>
    </row>
    <row r="56" spans="1:23" ht="60.75" customHeight="1" thickBot="1" x14ac:dyDescent="0.3">
      <c r="A56" s="17" t="s">
        <v>71</v>
      </c>
      <c r="B56" s="18" t="s">
        <v>99</v>
      </c>
      <c r="C56" s="17" t="s">
        <v>37</v>
      </c>
      <c r="D56" s="17">
        <v>8425</v>
      </c>
      <c r="E56" s="17">
        <v>429</v>
      </c>
      <c r="F56" s="17">
        <f t="shared" si="1"/>
        <v>7722</v>
      </c>
      <c r="G56" s="17">
        <v>0</v>
      </c>
      <c r="H56" s="17"/>
      <c r="I56" s="17">
        <v>0</v>
      </c>
      <c r="J56" s="17">
        <v>0</v>
      </c>
      <c r="K56" s="17">
        <v>0</v>
      </c>
      <c r="L56" s="17">
        <v>0</v>
      </c>
      <c r="M56" s="17" t="s">
        <v>100</v>
      </c>
      <c r="N56" s="17">
        <v>7722</v>
      </c>
      <c r="O56" s="17">
        <v>0</v>
      </c>
      <c r="P56" s="17">
        <v>0</v>
      </c>
      <c r="Q56" s="17">
        <v>0</v>
      </c>
      <c r="R56" s="17"/>
      <c r="S56" s="17">
        <v>0</v>
      </c>
      <c r="T56" s="17">
        <v>0</v>
      </c>
      <c r="U56" s="17"/>
      <c r="V56" s="17">
        <v>0</v>
      </c>
      <c r="W56" s="17">
        <v>0</v>
      </c>
    </row>
    <row r="57" spans="1:23" ht="60.75" customHeight="1" thickBot="1" x14ac:dyDescent="0.3">
      <c r="A57" s="17" t="s">
        <v>71</v>
      </c>
      <c r="B57" s="18" t="s">
        <v>101</v>
      </c>
      <c r="C57" s="17" t="s">
        <v>37</v>
      </c>
      <c r="D57" s="17">
        <v>7260</v>
      </c>
      <c r="E57" s="17">
        <v>429</v>
      </c>
      <c r="F57" s="17">
        <f t="shared" si="1"/>
        <v>6560</v>
      </c>
      <c r="G57" s="17">
        <v>0</v>
      </c>
      <c r="H57" s="17"/>
      <c r="I57" s="17">
        <v>0</v>
      </c>
      <c r="J57" s="17">
        <v>0</v>
      </c>
      <c r="K57" s="17">
        <v>0</v>
      </c>
      <c r="L57" s="17">
        <v>0</v>
      </c>
      <c r="M57" s="17" t="s">
        <v>102</v>
      </c>
      <c r="N57" s="17">
        <v>6560</v>
      </c>
      <c r="O57" s="17">
        <v>0</v>
      </c>
      <c r="P57" s="17">
        <v>0</v>
      </c>
      <c r="Q57" s="17">
        <v>0</v>
      </c>
      <c r="R57" s="17"/>
      <c r="S57" s="17">
        <v>0</v>
      </c>
      <c r="T57" s="17">
        <v>0</v>
      </c>
      <c r="U57" s="17"/>
      <c r="V57" s="17">
        <v>0</v>
      </c>
      <c r="W57" s="17">
        <v>0</v>
      </c>
    </row>
    <row r="58" spans="1:23" ht="45.75" customHeight="1" thickBot="1" x14ac:dyDescent="0.3">
      <c r="A58" s="17" t="s">
        <v>71</v>
      </c>
      <c r="B58" s="18" t="s">
        <v>103</v>
      </c>
      <c r="C58" s="17" t="s">
        <v>37</v>
      </c>
      <c r="D58" s="17">
        <v>6770</v>
      </c>
      <c r="E58" s="17">
        <v>429</v>
      </c>
      <c r="F58" s="17">
        <f t="shared" si="1"/>
        <v>6039</v>
      </c>
      <c r="G58" s="17">
        <v>0</v>
      </c>
      <c r="H58" s="17"/>
      <c r="I58" s="17">
        <v>0</v>
      </c>
      <c r="J58" s="17">
        <v>0</v>
      </c>
      <c r="K58" s="17">
        <v>0</v>
      </c>
      <c r="L58" s="17">
        <v>0</v>
      </c>
      <c r="M58" s="17" t="s">
        <v>104</v>
      </c>
      <c r="N58" s="17">
        <v>6039</v>
      </c>
      <c r="O58" s="17">
        <v>0</v>
      </c>
      <c r="P58" s="17">
        <v>0</v>
      </c>
      <c r="Q58" s="17">
        <v>0</v>
      </c>
      <c r="R58" s="17"/>
      <c r="S58" s="17">
        <v>0</v>
      </c>
      <c r="T58" s="17">
        <v>0</v>
      </c>
      <c r="U58" s="17"/>
      <c r="V58" s="17">
        <v>0</v>
      </c>
      <c r="W58" s="17">
        <v>0</v>
      </c>
    </row>
    <row r="59" spans="1:23" ht="45.75" customHeight="1" thickBot="1" x14ac:dyDescent="0.3">
      <c r="A59" s="17" t="s">
        <v>71</v>
      </c>
      <c r="B59" s="18" t="s">
        <v>105</v>
      </c>
      <c r="C59" s="17" t="s">
        <v>37</v>
      </c>
      <c r="D59" s="17">
        <v>6468</v>
      </c>
      <c r="E59" s="17">
        <v>429</v>
      </c>
      <c r="F59" s="17">
        <f t="shared" si="1"/>
        <v>5761</v>
      </c>
      <c r="G59" s="17">
        <v>0</v>
      </c>
      <c r="H59" s="17"/>
      <c r="I59" s="17">
        <v>0</v>
      </c>
      <c r="J59" s="17">
        <v>0</v>
      </c>
      <c r="K59" s="17">
        <v>0</v>
      </c>
      <c r="L59" s="17">
        <v>0</v>
      </c>
      <c r="M59" s="17" t="s">
        <v>106</v>
      </c>
      <c r="N59" s="17">
        <v>5761</v>
      </c>
      <c r="O59" s="17">
        <v>0</v>
      </c>
      <c r="P59" s="17">
        <v>0</v>
      </c>
      <c r="Q59" s="17">
        <v>0</v>
      </c>
      <c r="R59" s="17"/>
      <c r="S59" s="17">
        <v>0</v>
      </c>
      <c r="T59" s="17">
        <v>0</v>
      </c>
      <c r="U59" s="17"/>
      <c r="V59" s="17">
        <v>0</v>
      </c>
      <c r="W59" s="17">
        <v>0</v>
      </c>
    </row>
    <row r="60" spans="1:23" ht="45.75" customHeight="1" thickBot="1" x14ac:dyDescent="0.3">
      <c r="A60" s="17" t="s">
        <v>71</v>
      </c>
      <c r="B60" s="18" t="s">
        <v>107</v>
      </c>
      <c r="C60" s="17" t="s">
        <v>37</v>
      </c>
      <c r="D60" s="17">
        <v>7600</v>
      </c>
      <c r="E60" s="17">
        <v>429</v>
      </c>
      <c r="F60" s="17">
        <f t="shared" si="1"/>
        <v>6896</v>
      </c>
      <c r="G60" s="17">
        <v>0</v>
      </c>
      <c r="H60" s="17"/>
      <c r="I60" s="17">
        <v>0</v>
      </c>
      <c r="J60" s="17">
        <v>0</v>
      </c>
      <c r="K60" s="17">
        <v>0</v>
      </c>
      <c r="L60" s="17">
        <v>0</v>
      </c>
      <c r="M60" s="17" t="s">
        <v>108</v>
      </c>
      <c r="N60" s="17">
        <v>6896</v>
      </c>
      <c r="O60" s="17">
        <v>0</v>
      </c>
      <c r="P60" s="17">
        <v>0</v>
      </c>
      <c r="Q60" s="17">
        <v>0</v>
      </c>
      <c r="R60" s="17"/>
      <c r="S60" s="17">
        <v>0</v>
      </c>
      <c r="T60" s="17">
        <v>0</v>
      </c>
      <c r="U60" s="17"/>
      <c r="V60" s="17">
        <v>0</v>
      </c>
      <c r="W60" s="17">
        <v>0</v>
      </c>
    </row>
    <row r="61" spans="1:23" ht="45.75" customHeight="1" thickBot="1" x14ac:dyDescent="0.3">
      <c r="A61" s="17" t="s">
        <v>71</v>
      </c>
      <c r="B61" s="18" t="s">
        <v>109</v>
      </c>
      <c r="C61" s="17" t="s">
        <v>37</v>
      </c>
      <c r="D61" s="17">
        <v>6167</v>
      </c>
      <c r="E61" s="17">
        <v>429</v>
      </c>
      <c r="F61" s="17">
        <f t="shared" si="1"/>
        <v>5467</v>
      </c>
      <c r="G61" s="17">
        <v>0</v>
      </c>
      <c r="H61" s="17"/>
      <c r="I61" s="17">
        <v>0</v>
      </c>
      <c r="J61" s="17">
        <v>0</v>
      </c>
      <c r="K61" s="17">
        <v>0</v>
      </c>
      <c r="L61" s="17">
        <v>0</v>
      </c>
      <c r="M61" s="17" t="s">
        <v>110</v>
      </c>
      <c r="N61" s="17">
        <v>5467</v>
      </c>
      <c r="O61" s="17">
        <v>0</v>
      </c>
      <c r="P61" s="17">
        <v>0</v>
      </c>
      <c r="Q61" s="17">
        <v>0</v>
      </c>
      <c r="R61" s="17"/>
      <c r="S61" s="17">
        <v>0</v>
      </c>
      <c r="T61" s="17">
        <v>0</v>
      </c>
      <c r="U61" s="17"/>
      <c r="V61" s="17">
        <v>0</v>
      </c>
      <c r="W61" s="17">
        <v>0</v>
      </c>
    </row>
    <row r="62" spans="1:23" ht="45.75" customHeight="1" thickBot="1" x14ac:dyDescent="0.3">
      <c r="A62" s="17" t="s">
        <v>71</v>
      </c>
      <c r="B62" s="18" t="s">
        <v>111</v>
      </c>
      <c r="C62" s="17" t="s">
        <v>37</v>
      </c>
      <c r="D62" s="17">
        <v>7283</v>
      </c>
      <c r="E62" s="17">
        <v>429</v>
      </c>
      <c r="F62" s="17">
        <f t="shared" si="1"/>
        <v>6587</v>
      </c>
      <c r="G62" s="17">
        <v>0</v>
      </c>
      <c r="H62" s="17"/>
      <c r="I62" s="17">
        <v>0</v>
      </c>
      <c r="J62" s="17">
        <v>0</v>
      </c>
      <c r="K62" s="17">
        <v>0</v>
      </c>
      <c r="L62" s="17">
        <v>0</v>
      </c>
      <c r="M62" s="17" t="s">
        <v>112</v>
      </c>
      <c r="N62" s="17">
        <v>6587</v>
      </c>
      <c r="O62" s="17">
        <v>0</v>
      </c>
      <c r="P62" s="17">
        <v>0</v>
      </c>
      <c r="Q62" s="17">
        <v>0</v>
      </c>
      <c r="R62" s="17"/>
      <c r="S62" s="17">
        <v>0</v>
      </c>
      <c r="T62" s="17">
        <v>0</v>
      </c>
      <c r="U62" s="17"/>
      <c r="V62" s="17">
        <v>0</v>
      </c>
      <c r="W62" s="17">
        <v>0</v>
      </c>
    </row>
    <row r="63" spans="1:23" ht="60.75" customHeight="1" thickBot="1" x14ac:dyDescent="0.3">
      <c r="A63" s="17" t="s">
        <v>71</v>
      </c>
      <c r="B63" s="18" t="s">
        <v>113</v>
      </c>
      <c r="C63" s="17" t="s">
        <v>37</v>
      </c>
      <c r="D63" s="17">
        <v>16992</v>
      </c>
      <c r="E63" s="17">
        <v>13186</v>
      </c>
      <c r="F63" s="17">
        <f t="shared" si="1"/>
        <v>3806</v>
      </c>
      <c r="G63" s="17">
        <v>0</v>
      </c>
      <c r="H63" s="17"/>
      <c r="I63" s="17">
        <v>0</v>
      </c>
      <c r="J63" s="17">
        <v>0</v>
      </c>
      <c r="K63" s="17">
        <v>0</v>
      </c>
      <c r="L63" s="17">
        <v>0</v>
      </c>
      <c r="M63" s="17" t="s">
        <v>114</v>
      </c>
      <c r="N63" s="24">
        <v>3806</v>
      </c>
      <c r="O63" s="17"/>
      <c r="P63" s="17">
        <v>0</v>
      </c>
      <c r="Q63" s="17">
        <v>0</v>
      </c>
      <c r="R63" s="17"/>
      <c r="S63" s="17">
        <v>0</v>
      </c>
      <c r="T63" s="17">
        <v>0</v>
      </c>
      <c r="U63" s="17"/>
      <c r="V63" s="17">
        <v>0</v>
      </c>
      <c r="W63" s="17">
        <v>0</v>
      </c>
    </row>
    <row r="64" spans="1:23" ht="45.75" customHeight="1" thickBot="1" x14ac:dyDescent="0.3">
      <c r="A64" s="17" t="s">
        <v>71</v>
      </c>
      <c r="B64" s="18" t="s">
        <v>115</v>
      </c>
      <c r="C64" s="17" t="s">
        <v>37</v>
      </c>
      <c r="D64" s="17">
        <v>6824</v>
      </c>
      <c r="E64" s="17">
        <v>429</v>
      </c>
      <c r="F64" s="17">
        <f t="shared" si="1"/>
        <v>6117</v>
      </c>
      <c r="G64" s="17">
        <v>0</v>
      </c>
      <c r="H64" s="17"/>
      <c r="I64" s="17">
        <v>0</v>
      </c>
      <c r="J64" s="17">
        <v>0</v>
      </c>
      <c r="K64" s="17">
        <v>0</v>
      </c>
      <c r="L64" s="17">
        <v>0</v>
      </c>
      <c r="M64" s="17" t="s">
        <v>116</v>
      </c>
      <c r="N64" s="17">
        <v>6117</v>
      </c>
      <c r="O64" s="17">
        <v>0</v>
      </c>
      <c r="P64" s="17">
        <v>0</v>
      </c>
      <c r="Q64" s="17">
        <v>0</v>
      </c>
      <c r="R64" s="17"/>
      <c r="S64" s="17">
        <v>0</v>
      </c>
      <c r="T64" s="17">
        <v>0</v>
      </c>
      <c r="U64" s="17"/>
      <c r="V64" s="17">
        <v>0</v>
      </c>
      <c r="W64" s="17">
        <v>0</v>
      </c>
    </row>
    <row r="65" spans="1:23" ht="45.75" customHeight="1" thickBot="1" x14ac:dyDescent="0.3">
      <c r="A65" s="17" t="s">
        <v>71</v>
      </c>
      <c r="B65" s="18" t="s">
        <v>117</v>
      </c>
      <c r="C65" s="17" t="s">
        <v>37</v>
      </c>
      <c r="D65" s="17">
        <v>9864</v>
      </c>
      <c r="E65" s="17">
        <v>7653</v>
      </c>
      <c r="F65" s="17">
        <f t="shared" si="1"/>
        <v>2212</v>
      </c>
      <c r="G65" s="17">
        <v>0</v>
      </c>
      <c r="H65" s="17"/>
      <c r="I65" s="17">
        <v>0</v>
      </c>
      <c r="J65" s="17">
        <v>0</v>
      </c>
      <c r="K65" s="17">
        <v>0</v>
      </c>
      <c r="L65" s="17">
        <v>0</v>
      </c>
      <c r="M65" s="17" t="s">
        <v>118</v>
      </c>
      <c r="N65" s="17">
        <v>2212</v>
      </c>
      <c r="O65" s="17"/>
      <c r="P65" s="17">
        <v>0</v>
      </c>
      <c r="Q65" s="17">
        <v>0</v>
      </c>
      <c r="R65" s="17"/>
      <c r="S65" s="17">
        <v>0</v>
      </c>
      <c r="T65" s="17">
        <v>0</v>
      </c>
      <c r="U65" s="17"/>
      <c r="V65" s="17">
        <v>0</v>
      </c>
      <c r="W65" s="17">
        <v>0</v>
      </c>
    </row>
    <row r="66" spans="1:23" ht="75.75" customHeight="1" thickBot="1" x14ac:dyDescent="0.3">
      <c r="A66" s="17" t="s">
        <v>71</v>
      </c>
      <c r="B66" s="18" t="s">
        <v>119</v>
      </c>
      <c r="C66" s="17" t="s">
        <v>37</v>
      </c>
      <c r="D66" s="17">
        <v>25692</v>
      </c>
      <c r="E66" s="17">
        <v>24815</v>
      </c>
      <c r="F66" s="17">
        <f t="shared" si="1"/>
        <v>135</v>
      </c>
      <c r="G66" s="17">
        <v>0</v>
      </c>
      <c r="H66" s="17"/>
      <c r="I66" s="17">
        <v>0</v>
      </c>
      <c r="J66" s="17">
        <v>0</v>
      </c>
      <c r="K66" s="17">
        <v>0</v>
      </c>
      <c r="L66" s="17">
        <v>0</v>
      </c>
      <c r="M66" s="17" t="s">
        <v>120</v>
      </c>
      <c r="N66" s="24">
        <v>135</v>
      </c>
      <c r="O66" s="17">
        <v>0</v>
      </c>
      <c r="P66" s="17">
        <v>0</v>
      </c>
      <c r="Q66" s="17">
        <v>0</v>
      </c>
      <c r="R66" s="17"/>
      <c r="S66" s="17">
        <v>0</v>
      </c>
      <c r="T66" s="17">
        <v>0</v>
      </c>
      <c r="U66" s="17"/>
      <c r="V66" s="17">
        <v>0</v>
      </c>
      <c r="W66" s="17">
        <v>0</v>
      </c>
    </row>
    <row r="67" spans="1:23" ht="75.75" customHeight="1" thickBot="1" x14ac:dyDescent="0.3">
      <c r="A67" s="17" t="s">
        <v>71</v>
      </c>
      <c r="B67" s="18" t="s">
        <v>121</v>
      </c>
      <c r="C67" s="17" t="s">
        <v>37</v>
      </c>
      <c r="D67" s="17">
        <v>30129</v>
      </c>
      <c r="E67" s="17">
        <v>29086</v>
      </c>
      <c r="F67" s="17">
        <f t="shared" si="1"/>
        <v>153</v>
      </c>
      <c r="G67" s="17">
        <v>0</v>
      </c>
      <c r="H67" s="17"/>
      <c r="I67" s="17">
        <v>0</v>
      </c>
      <c r="J67" s="17">
        <v>0</v>
      </c>
      <c r="K67" s="17">
        <v>0</v>
      </c>
      <c r="L67" s="17">
        <v>0</v>
      </c>
      <c r="M67" s="17" t="s">
        <v>122</v>
      </c>
      <c r="N67" s="24">
        <v>153</v>
      </c>
      <c r="O67" s="17">
        <v>0</v>
      </c>
      <c r="P67" s="17">
        <v>0</v>
      </c>
      <c r="Q67" s="17">
        <v>0</v>
      </c>
      <c r="R67" s="17"/>
      <c r="S67" s="17">
        <v>0</v>
      </c>
      <c r="T67" s="17">
        <v>0</v>
      </c>
      <c r="U67" s="17"/>
      <c r="V67" s="17">
        <v>0</v>
      </c>
      <c r="W67" s="17">
        <v>0</v>
      </c>
    </row>
    <row r="68" spans="1:23" ht="60.75" customHeight="1" thickBot="1" x14ac:dyDescent="0.3">
      <c r="A68" s="17" t="s">
        <v>71</v>
      </c>
      <c r="B68" s="18" t="s">
        <v>123</v>
      </c>
      <c r="C68" s="17" t="s">
        <v>37</v>
      </c>
      <c r="D68" s="17">
        <v>18871</v>
      </c>
      <c r="E68" s="17">
        <f>ROUND((11296+24176)/1.95583,0)</f>
        <v>18137</v>
      </c>
      <c r="F68" s="17">
        <f t="shared" si="1"/>
        <v>99</v>
      </c>
      <c r="G68" s="17"/>
      <c r="H68" s="17"/>
      <c r="I68" s="17"/>
      <c r="J68" s="17"/>
      <c r="K68" s="17"/>
      <c r="L68" s="17"/>
      <c r="M68" s="17" t="s">
        <v>124</v>
      </c>
      <c r="N68" s="24">
        <v>99</v>
      </c>
      <c r="O68" s="17">
        <v>0</v>
      </c>
      <c r="P68" s="17">
        <v>0</v>
      </c>
      <c r="Q68" s="17">
        <v>0</v>
      </c>
      <c r="R68" s="17"/>
      <c r="S68" s="17">
        <v>0</v>
      </c>
      <c r="T68" s="17">
        <v>0</v>
      </c>
      <c r="U68" s="17"/>
      <c r="V68" s="17">
        <v>0</v>
      </c>
      <c r="W68" s="17">
        <v>0</v>
      </c>
    </row>
    <row r="69" spans="1:23" ht="75.75" customHeight="1" thickBot="1" x14ac:dyDescent="0.3">
      <c r="A69" s="17" t="s">
        <v>71</v>
      </c>
      <c r="B69" s="18" t="s">
        <v>125</v>
      </c>
      <c r="C69" s="17" t="s">
        <v>37</v>
      </c>
      <c r="D69" s="17">
        <v>37169</v>
      </c>
      <c r="E69" s="17">
        <v>36037</v>
      </c>
      <c r="F69" s="17">
        <f t="shared" si="1"/>
        <v>191</v>
      </c>
      <c r="G69" s="17">
        <v>0</v>
      </c>
      <c r="H69" s="17"/>
      <c r="I69" s="17">
        <v>0</v>
      </c>
      <c r="J69" s="17">
        <v>0</v>
      </c>
      <c r="K69" s="17">
        <v>0</v>
      </c>
      <c r="L69" s="17">
        <v>0</v>
      </c>
      <c r="M69" s="17" t="s">
        <v>126</v>
      </c>
      <c r="N69" s="24">
        <v>191</v>
      </c>
      <c r="O69" s="17"/>
      <c r="P69" s="17">
        <v>0</v>
      </c>
      <c r="Q69" s="17">
        <v>0</v>
      </c>
      <c r="R69" s="17"/>
      <c r="S69" s="17">
        <v>0</v>
      </c>
      <c r="T69" s="17">
        <v>0</v>
      </c>
      <c r="U69" s="17"/>
      <c r="V69" s="17">
        <v>0</v>
      </c>
      <c r="W69" s="17">
        <v>0</v>
      </c>
    </row>
    <row r="70" spans="1:23" ht="75.75" customHeight="1" thickBot="1" x14ac:dyDescent="0.3">
      <c r="A70" s="17" t="s">
        <v>71</v>
      </c>
      <c r="B70" s="18" t="s">
        <v>127</v>
      </c>
      <c r="C70" s="17" t="s">
        <v>37</v>
      </c>
      <c r="D70" s="17">
        <v>23542</v>
      </c>
      <c r="E70" s="17">
        <v>22701</v>
      </c>
      <c r="F70" s="17">
        <f t="shared" si="1"/>
        <v>123</v>
      </c>
      <c r="G70" s="17">
        <v>0</v>
      </c>
      <c r="H70" s="17"/>
      <c r="I70" s="17">
        <v>0</v>
      </c>
      <c r="J70" s="17">
        <v>0</v>
      </c>
      <c r="K70" s="17">
        <v>0</v>
      </c>
      <c r="L70" s="17">
        <v>0</v>
      </c>
      <c r="M70" s="17" t="s">
        <v>128</v>
      </c>
      <c r="N70" s="24">
        <v>123</v>
      </c>
      <c r="O70" s="17">
        <v>0</v>
      </c>
      <c r="P70" s="17">
        <v>0</v>
      </c>
      <c r="Q70" s="17">
        <v>0</v>
      </c>
      <c r="R70" s="17"/>
      <c r="S70" s="17">
        <v>0</v>
      </c>
      <c r="T70" s="17">
        <v>0</v>
      </c>
      <c r="U70" s="17"/>
      <c r="V70" s="17">
        <v>0</v>
      </c>
      <c r="W70" s="17">
        <v>0</v>
      </c>
    </row>
    <row r="71" spans="1:23" ht="30.75" customHeight="1" thickBot="1" x14ac:dyDescent="0.3">
      <c r="A71" s="17" t="s">
        <v>71</v>
      </c>
      <c r="B71" s="18" t="s">
        <v>129</v>
      </c>
      <c r="C71" s="17" t="s">
        <v>43</v>
      </c>
      <c r="D71" s="17">
        <f>F71</f>
        <v>236803</v>
      </c>
      <c r="E71" s="17">
        <v>0</v>
      </c>
      <c r="F71" s="17">
        <f t="shared" si="1"/>
        <v>236803</v>
      </c>
      <c r="G71" s="17">
        <v>0</v>
      </c>
      <c r="H71" s="17"/>
      <c r="I71" s="17">
        <v>0</v>
      </c>
      <c r="J71" s="17">
        <v>0</v>
      </c>
      <c r="K71" s="17">
        <v>0</v>
      </c>
      <c r="L71" s="17">
        <v>0</v>
      </c>
      <c r="M71" s="17" t="s">
        <v>130</v>
      </c>
      <c r="N71" s="17">
        <v>77996</v>
      </c>
      <c r="O71" s="17"/>
      <c r="P71" s="17">
        <v>0</v>
      </c>
      <c r="Q71" s="17">
        <v>0</v>
      </c>
      <c r="R71" s="17" t="s">
        <v>131</v>
      </c>
      <c r="S71" s="24">
        <f>158807</f>
        <v>158807</v>
      </c>
      <c r="T71" s="17">
        <v>0</v>
      </c>
      <c r="U71" s="17"/>
      <c r="V71" s="17">
        <v>0</v>
      </c>
      <c r="W71" s="17">
        <v>0</v>
      </c>
    </row>
    <row r="72" spans="1:23" ht="30.75" customHeight="1" thickBot="1" x14ac:dyDescent="0.3">
      <c r="A72" s="17" t="s">
        <v>71</v>
      </c>
      <c r="B72" s="18" t="s">
        <v>132</v>
      </c>
      <c r="C72" s="17" t="s">
        <v>43</v>
      </c>
      <c r="D72" s="17">
        <f>F72</f>
        <v>197752</v>
      </c>
      <c r="E72" s="17">
        <v>0</v>
      </c>
      <c r="F72" s="17">
        <f t="shared" si="1"/>
        <v>197752</v>
      </c>
      <c r="G72" s="17">
        <v>0</v>
      </c>
      <c r="H72" s="17"/>
      <c r="I72" s="17">
        <v>0</v>
      </c>
      <c r="J72" s="17">
        <v>0</v>
      </c>
      <c r="K72" s="17">
        <v>0</v>
      </c>
      <c r="L72" s="17">
        <v>0</v>
      </c>
      <c r="M72" s="17" t="s">
        <v>133</v>
      </c>
      <c r="N72" s="17">
        <v>44996</v>
      </c>
      <c r="O72" s="17">
        <v>0</v>
      </c>
      <c r="P72" s="17">
        <v>0</v>
      </c>
      <c r="Q72" s="17">
        <v>0</v>
      </c>
      <c r="R72" s="17" t="s">
        <v>134</v>
      </c>
      <c r="S72" s="24">
        <f>152498+258</f>
        <v>152756</v>
      </c>
      <c r="T72" s="17">
        <v>0</v>
      </c>
      <c r="U72" s="17"/>
      <c r="V72" s="17">
        <v>0</v>
      </c>
      <c r="W72" s="17">
        <v>0</v>
      </c>
    </row>
    <row r="73" spans="1:23" ht="30.75" customHeight="1" thickBot="1" x14ac:dyDescent="0.3">
      <c r="A73" s="17" t="s">
        <v>71</v>
      </c>
      <c r="B73" s="18" t="s">
        <v>135</v>
      </c>
      <c r="C73" s="17" t="s">
        <v>43</v>
      </c>
      <c r="D73" s="17">
        <f>F73</f>
        <v>859619</v>
      </c>
      <c r="E73" s="17">
        <v>0</v>
      </c>
      <c r="F73" s="17">
        <f t="shared" si="1"/>
        <v>859619</v>
      </c>
      <c r="G73" s="17">
        <v>0</v>
      </c>
      <c r="H73" s="17"/>
      <c r="I73" s="17">
        <v>0</v>
      </c>
      <c r="J73" s="17">
        <v>0</v>
      </c>
      <c r="K73" s="17">
        <v>0</v>
      </c>
      <c r="L73" s="17">
        <v>0</v>
      </c>
      <c r="M73" s="17"/>
      <c r="N73" s="17">
        <v>0</v>
      </c>
      <c r="O73" s="17">
        <v>0</v>
      </c>
      <c r="P73" s="17">
        <v>0</v>
      </c>
      <c r="Q73" s="17">
        <v>0</v>
      </c>
      <c r="R73" s="17" t="s">
        <v>136</v>
      </c>
      <c r="S73" s="24">
        <f>856673+2842+362-258</f>
        <v>859619</v>
      </c>
      <c r="T73" s="17">
        <v>0</v>
      </c>
      <c r="U73" s="17"/>
      <c r="V73" s="17">
        <v>0</v>
      </c>
      <c r="W73" s="17">
        <v>0</v>
      </c>
    </row>
    <row r="74" spans="1:23" ht="60.75" thickBot="1" x14ac:dyDescent="0.3">
      <c r="A74" s="17" t="s">
        <v>138</v>
      </c>
      <c r="B74" s="18" t="s">
        <v>139</v>
      </c>
      <c r="C74" s="17" t="s">
        <v>140</v>
      </c>
      <c r="D74" s="17">
        <v>24542</v>
      </c>
      <c r="E74" s="17">
        <v>24024</v>
      </c>
      <c r="F74" s="17">
        <f>I74+N74+P74+S74+V74</f>
        <v>518</v>
      </c>
      <c r="G74" s="17">
        <v>0</v>
      </c>
      <c r="H74" s="17"/>
      <c r="I74" s="17">
        <v>0</v>
      </c>
      <c r="J74" s="17">
        <v>0</v>
      </c>
      <c r="K74" s="17">
        <v>0</v>
      </c>
      <c r="L74" s="17">
        <v>0</v>
      </c>
      <c r="M74" s="17"/>
      <c r="N74" s="17">
        <v>0</v>
      </c>
      <c r="O74" s="17">
        <v>0</v>
      </c>
      <c r="P74" s="17">
        <v>518</v>
      </c>
      <c r="Q74" s="17">
        <v>0</v>
      </c>
      <c r="R74" s="17"/>
      <c r="S74" s="17">
        <v>0</v>
      </c>
      <c r="T74" s="17">
        <v>0</v>
      </c>
      <c r="U74" s="17"/>
      <c r="V74" s="17">
        <v>0</v>
      </c>
      <c r="W74" s="17">
        <v>0</v>
      </c>
    </row>
    <row r="75" spans="1:23" ht="60.75" customHeight="1" thickBot="1" x14ac:dyDescent="0.3">
      <c r="A75" s="17" t="s">
        <v>138</v>
      </c>
      <c r="B75" s="18" t="s">
        <v>141</v>
      </c>
      <c r="C75" s="17" t="s">
        <v>48</v>
      </c>
      <c r="D75" s="17">
        <v>178952</v>
      </c>
      <c r="E75" s="17">
        <v>0</v>
      </c>
      <c r="F75" s="17">
        <f t="shared" si="1"/>
        <v>178952</v>
      </c>
      <c r="G75" s="17">
        <v>0</v>
      </c>
      <c r="H75" s="17"/>
      <c r="I75" s="17">
        <v>0</v>
      </c>
      <c r="J75" s="17">
        <v>0</v>
      </c>
      <c r="K75" s="17">
        <v>0</v>
      </c>
      <c r="L75" s="17">
        <v>0</v>
      </c>
      <c r="M75" s="17"/>
      <c r="N75" s="17">
        <v>0</v>
      </c>
      <c r="O75" s="17">
        <v>0</v>
      </c>
      <c r="P75" s="17">
        <v>178952</v>
      </c>
      <c r="Q75" s="17">
        <v>0</v>
      </c>
      <c r="R75" s="17"/>
      <c r="S75" s="17">
        <v>0</v>
      </c>
      <c r="T75" s="17">
        <v>0</v>
      </c>
      <c r="U75" s="17"/>
      <c r="V75" s="17">
        <v>0</v>
      </c>
      <c r="W75" s="17">
        <v>0</v>
      </c>
    </row>
    <row r="76" spans="1:23" ht="60.75" customHeight="1" thickBot="1" x14ac:dyDescent="0.3">
      <c r="A76" s="17" t="s">
        <v>138</v>
      </c>
      <c r="B76" s="18" t="s">
        <v>142</v>
      </c>
      <c r="C76" s="17" t="s">
        <v>143</v>
      </c>
      <c r="D76" s="17">
        <v>891994</v>
      </c>
      <c r="E76" s="17">
        <v>822259</v>
      </c>
      <c r="F76" s="17">
        <f>I76+N76+P76+S76+V76</f>
        <v>69735</v>
      </c>
      <c r="G76" s="17">
        <v>0</v>
      </c>
      <c r="H76" s="17"/>
      <c r="I76" s="17">
        <v>0</v>
      </c>
      <c r="J76" s="17">
        <v>0</v>
      </c>
      <c r="K76" s="17">
        <v>0</v>
      </c>
      <c r="L76" s="17">
        <v>0</v>
      </c>
      <c r="M76" s="17"/>
      <c r="N76" s="17">
        <v>0</v>
      </c>
      <c r="O76" s="17">
        <v>0</v>
      </c>
      <c r="P76" s="17">
        <v>69735</v>
      </c>
      <c r="Q76" s="17">
        <v>0</v>
      </c>
      <c r="R76" s="17"/>
      <c r="S76" s="17">
        <v>0</v>
      </c>
      <c r="T76" s="17">
        <v>0</v>
      </c>
      <c r="U76" s="17"/>
      <c r="V76" s="17">
        <v>0</v>
      </c>
      <c r="W76" s="17">
        <v>0</v>
      </c>
    </row>
    <row r="77" spans="1:23" ht="15.75" customHeight="1" thickBot="1" x14ac:dyDescent="0.3">
      <c r="A77" s="15"/>
      <c r="B77" s="15" t="s">
        <v>36</v>
      </c>
      <c r="C77" s="15"/>
      <c r="D77" s="15">
        <f>SUM(D78:D89)</f>
        <v>289254</v>
      </c>
      <c r="E77" s="15">
        <f>SUM(E78:E89)</f>
        <v>3287</v>
      </c>
      <c r="F77" s="15">
        <f>SUM(F78:F89)</f>
        <v>252631</v>
      </c>
      <c r="G77" s="15">
        <f>SUM(G78:G89)</f>
        <v>0</v>
      </c>
      <c r="H77" s="15"/>
      <c r="I77" s="15">
        <f>SUM(I78:I89)</f>
        <v>42069</v>
      </c>
      <c r="J77" s="15">
        <f>SUM(J78:J89)</f>
        <v>42069</v>
      </c>
      <c r="K77" s="15">
        <f>SUM(K78:K89)</f>
        <v>0</v>
      </c>
      <c r="L77" s="15">
        <f>SUM(L78:L89)</f>
        <v>0</v>
      </c>
      <c r="M77" s="16"/>
      <c r="N77" s="15">
        <f>SUM(N78:N89)</f>
        <v>164009</v>
      </c>
      <c r="O77" s="15">
        <f>SUM(O78:O89)</f>
        <v>0</v>
      </c>
      <c r="P77" s="15">
        <f>SUM(P78:P89)</f>
        <v>46553</v>
      </c>
      <c r="Q77" s="15">
        <f>SUM(Q78:Q89)</f>
        <v>0</v>
      </c>
      <c r="R77" s="15"/>
      <c r="S77" s="15">
        <f>SUM(S78:S89)</f>
        <v>0</v>
      </c>
      <c r="T77" s="15">
        <f>SUM(T78:T89)</f>
        <v>0</v>
      </c>
      <c r="U77" s="15"/>
      <c r="V77" s="15">
        <f>SUM(V78:V89)</f>
        <v>0</v>
      </c>
      <c r="W77" s="15">
        <f>SUM(W78:W89)</f>
        <v>0</v>
      </c>
    </row>
    <row r="78" spans="1:23" ht="30" customHeight="1" thickBot="1" x14ac:dyDescent="0.3">
      <c r="A78" s="17" t="s">
        <v>71</v>
      </c>
      <c r="B78" s="18" t="s">
        <v>144</v>
      </c>
      <c r="C78" s="17" t="s">
        <v>43</v>
      </c>
      <c r="D78" s="17">
        <v>18407</v>
      </c>
      <c r="E78" s="17">
        <v>0</v>
      </c>
      <c r="F78" s="17">
        <f t="shared" ref="F78:F89" si="2">I78+N78+P78+S78+V78</f>
        <v>18407</v>
      </c>
      <c r="G78" s="17">
        <v>0</v>
      </c>
      <c r="H78" s="17"/>
      <c r="I78" s="17">
        <v>0</v>
      </c>
      <c r="J78" s="17">
        <v>0</v>
      </c>
      <c r="K78" s="17">
        <v>0</v>
      </c>
      <c r="L78" s="17">
        <v>0</v>
      </c>
      <c r="M78" s="17" t="s">
        <v>145</v>
      </c>
      <c r="N78" s="17">
        <v>18407</v>
      </c>
      <c r="O78" s="17">
        <v>0</v>
      </c>
      <c r="P78" s="17">
        <v>0</v>
      </c>
      <c r="Q78" s="17">
        <v>0</v>
      </c>
      <c r="R78" s="17"/>
      <c r="S78" s="17">
        <v>0</v>
      </c>
      <c r="T78" s="17">
        <v>0</v>
      </c>
      <c r="U78" s="17"/>
      <c r="V78" s="17">
        <v>0</v>
      </c>
      <c r="W78" s="17">
        <v>0</v>
      </c>
    </row>
    <row r="79" spans="1:23" ht="30.75" customHeight="1" thickBot="1" x14ac:dyDescent="0.3">
      <c r="A79" s="17" t="s">
        <v>71</v>
      </c>
      <c r="B79" s="18" t="s">
        <v>146</v>
      </c>
      <c r="C79" s="17" t="s">
        <v>43</v>
      </c>
      <c r="D79" s="17">
        <v>28121</v>
      </c>
      <c r="E79" s="17">
        <v>0</v>
      </c>
      <c r="F79" s="17">
        <f t="shared" si="2"/>
        <v>28121</v>
      </c>
      <c r="G79" s="17">
        <v>0</v>
      </c>
      <c r="H79" s="17"/>
      <c r="I79" s="17">
        <v>0</v>
      </c>
      <c r="J79" s="17">
        <v>0</v>
      </c>
      <c r="K79" s="17">
        <v>0</v>
      </c>
      <c r="L79" s="17">
        <v>0</v>
      </c>
      <c r="M79" s="17" t="s">
        <v>147</v>
      </c>
      <c r="N79" s="17">
        <v>28121</v>
      </c>
      <c r="O79" s="17">
        <v>0</v>
      </c>
      <c r="P79" s="17">
        <v>0</v>
      </c>
      <c r="Q79" s="17">
        <v>0</v>
      </c>
      <c r="R79" s="17"/>
      <c r="S79" s="17">
        <v>0</v>
      </c>
      <c r="T79" s="17">
        <v>0</v>
      </c>
      <c r="U79" s="17"/>
      <c r="V79" s="17">
        <v>0</v>
      </c>
      <c r="W79" s="17">
        <v>0</v>
      </c>
    </row>
    <row r="80" spans="1:23" ht="30" customHeight="1" thickBot="1" x14ac:dyDescent="0.3">
      <c r="A80" s="17" t="s">
        <v>71</v>
      </c>
      <c r="B80" s="18" t="s">
        <v>590</v>
      </c>
      <c r="C80" s="17" t="s">
        <v>148</v>
      </c>
      <c r="D80" s="17">
        <v>5829</v>
      </c>
      <c r="E80" s="17">
        <v>0</v>
      </c>
      <c r="F80" s="17">
        <f t="shared" si="2"/>
        <v>5829</v>
      </c>
      <c r="G80" s="17">
        <v>0</v>
      </c>
      <c r="H80" s="17"/>
      <c r="I80" s="17">
        <v>0</v>
      </c>
      <c r="J80" s="17">
        <v>0</v>
      </c>
      <c r="K80" s="17">
        <v>0</v>
      </c>
      <c r="L80" s="17">
        <v>0</v>
      </c>
      <c r="M80" s="17" t="s">
        <v>149</v>
      </c>
      <c r="N80" s="17">
        <v>5829</v>
      </c>
      <c r="O80" s="17">
        <v>0</v>
      </c>
      <c r="P80" s="17">
        <v>0</v>
      </c>
      <c r="Q80" s="17">
        <v>0</v>
      </c>
      <c r="R80" s="17"/>
      <c r="S80" s="17">
        <v>0</v>
      </c>
      <c r="T80" s="17">
        <v>0</v>
      </c>
      <c r="U80" s="17"/>
      <c r="V80" s="17">
        <v>0</v>
      </c>
      <c r="W80" s="17">
        <v>0</v>
      </c>
    </row>
    <row r="81" spans="1:23" ht="67.5" customHeight="1" thickBot="1" x14ac:dyDescent="0.3">
      <c r="A81" s="17" t="s">
        <v>71</v>
      </c>
      <c r="B81" s="18" t="s">
        <v>150</v>
      </c>
      <c r="C81" s="17" t="s">
        <v>48</v>
      </c>
      <c r="D81" s="17">
        <v>2275</v>
      </c>
      <c r="E81" s="17">
        <v>0</v>
      </c>
      <c r="F81" s="17">
        <f>I81+N81+P81+S81+V81</f>
        <v>2275</v>
      </c>
      <c r="G81" s="17">
        <v>0</v>
      </c>
      <c r="H81" s="17"/>
      <c r="I81" s="17">
        <v>0</v>
      </c>
      <c r="J81" s="17">
        <v>0</v>
      </c>
      <c r="K81" s="17">
        <v>0</v>
      </c>
      <c r="L81" s="17">
        <v>0</v>
      </c>
      <c r="M81" s="17"/>
      <c r="N81" s="17">
        <v>0</v>
      </c>
      <c r="O81" s="17">
        <v>0</v>
      </c>
      <c r="P81" s="24">
        <v>2275</v>
      </c>
      <c r="Q81" s="17">
        <v>0</v>
      </c>
      <c r="R81" s="17"/>
      <c r="S81" s="17">
        <v>0</v>
      </c>
      <c r="T81" s="17">
        <v>0</v>
      </c>
      <c r="U81" s="17"/>
      <c r="V81" s="17">
        <v>0</v>
      </c>
      <c r="W81" s="17">
        <v>0</v>
      </c>
    </row>
    <row r="82" spans="1:23" ht="75.75" customHeight="1" thickBot="1" x14ac:dyDescent="0.3">
      <c r="A82" s="20">
        <v>6619</v>
      </c>
      <c r="B82" s="18" t="s">
        <v>137</v>
      </c>
      <c r="C82" s="17" t="s">
        <v>43</v>
      </c>
      <c r="D82" s="17">
        <v>6442</v>
      </c>
      <c r="E82" s="17">
        <v>0</v>
      </c>
      <c r="F82" s="17">
        <f>I82+N82+P82+S82+V82</f>
        <v>6442</v>
      </c>
      <c r="G82" s="17">
        <v>0</v>
      </c>
      <c r="H82" s="17"/>
      <c r="I82" s="17">
        <v>0</v>
      </c>
      <c r="J82" s="17">
        <v>0</v>
      </c>
      <c r="K82" s="17">
        <v>0</v>
      </c>
      <c r="L82" s="17">
        <v>0</v>
      </c>
      <c r="M82" s="17"/>
      <c r="N82" s="17">
        <v>0</v>
      </c>
      <c r="O82" s="17">
        <v>0</v>
      </c>
      <c r="P82" s="17">
        <v>6442</v>
      </c>
      <c r="Q82" s="17">
        <v>0</v>
      </c>
      <c r="R82" s="17"/>
      <c r="S82" s="17">
        <v>0</v>
      </c>
      <c r="T82" s="17">
        <v>0</v>
      </c>
      <c r="U82" s="17"/>
      <c r="V82" s="17">
        <v>0</v>
      </c>
      <c r="W82" s="17">
        <v>0</v>
      </c>
    </row>
    <row r="83" spans="1:23" ht="60.75" customHeight="1" thickBot="1" x14ac:dyDescent="0.3">
      <c r="A83" s="17" t="s">
        <v>138</v>
      </c>
      <c r="B83" s="18" t="s">
        <v>151</v>
      </c>
      <c r="C83" s="17" t="s">
        <v>34</v>
      </c>
      <c r="D83" s="17">
        <v>157478</v>
      </c>
      <c r="E83" s="17">
        <v>935</v>
      </c>
      <c r="F83" s="17">
        <f t="shared" si="2"/>
        <v>121775</v>
      </c>
      <c r="G83" s="17">
        <v>0</v>
      </c>
      <c r="H83" s="19">
        <v>3113</v>
      </c>
      <c r="I83" s="17">
        <v>16361</v>
      </c>
      <c r="J83" s="17">
        <v>16361</v>
      </c>
      <c r="K83" s="17">
        <v>0</v>
      </c>
      <c r="L83" s="17">
        <v>0</v>
      </c>
      <c r="M83" s="17" t="s">
        <v>152</v>
      </c>
      <c r="N83" s="17">
        <v>105414</v>
      </c>
      <c r="O83" s="17">
        <v>0</v>
      </c>
      <c r="P83" s="17">
        <v>0</v>
      </c>
      <c r="Q83" s="17">
        <v>0</v>
      </c>
      <c r="R83" s="17"/>
      <c r="S83" s="17">
        <v>0</v>
      </c>
      <c r="T83" s="17">
        <v>0</v>
      </c>
      <c r="U83" s="17"/>
      <c r="V83" s="17">
        <v>0</v>
      </c>
      <c r="W83" s="17">
        <v>0</v>
      </c>
    </row>
    <row r="84" spans="1:23" ht="75.75" customHeight="1" thickBot="1" x14ac:dyDescent="0.3">
      <c r="A84" s="17" t="s">
        <v>138</v>
      </c>
      <c r="B84" s="18" t="s">
        <v>153</v>
      </c>
      <c r="C84" s="17" t="s">
        <v>34</v>
      </c>
      <c r="D84" s="17">
        <v>7158</v>
      </c>
      <c r="E84" s="17">
        <v>0</v>
      </c>
      <c r="F84" s="17">
        <f t="shared" si="2"/>
        <v>6238</v>
      </c>
      <c r="G84" s="17"/>
      <c r="H84" s="17"/>
      <c r="I84" s="17">
        <v>0</v>
      </c>
      <c r="J84" s="17">
        <v>0</v>
      </c>
      <c r="K84" s="17">
        <v>0</v>
      </c>
      <c r="L84" s="17">
        <v>0</v>
      </c>
      <c r="M84" s="17" t="s">
        <v>154</v>
      </c>
      <c r="N84" s="17">
        <v>6238</v>
      </c>
      <c r="O84" s="17"/>
      <c r="P84" s="17">
        <v>0</v>
      </c>
      <c r="Q84" s="17">
        <v>0</v>
      </c>
      <c r="R84" s="17"/>
      <c r="S84" s="17">
        <v>0</v>
      </c>
      <c r="T84" s="17">
        <v>0</v>
      </c>
      <c r="U84" s="17"/>
      <c r="V84" s="17">
        <v>0</v>
      </c>
      <c r="W84" s="17">
        <v>0</v>
      </c>
    </row>
    <row r="85" spans="1:23" ht="60.75" customHeight="1" thickBot="1" x14ac:dyDescent="0.3">
      <c r="A85" s="17" t="s">
        <v>138</v>
      </c>
      <c r="B85" s="18" t="s">
        <v>155</v>
      </c>
      <c r="C85" s="17" t="s">
        <v>48</v>
      </c>
      <c r="D85" s="17">
        <v>5113</v>
      </c>
      <c r="E85" s="17">
        <v>0</v>
      </c>
      <c r="F85" s="17">
        <f t="shared" si="2"/>
        <v>5113</v>
      </c>
      <c r="G85" s="17">
        <v>0</v>
      </c>
      <c r="H85" s="17"/>
      <c r="I85" s="17">
        <v>0</v>
      </c>
      <c r="J85" s="17">
        <v>0</v>
      </c>
      <c r="K85" s="17">
        <v>0</v>
      </c>
      <c r="L85" s="17">
        <v>0</v>
      </c>
      <c r="M85" s="17"/>
      <c r="N85" s="17">
        <v>0</v>
      </c>
      <c r="O85" s="17">
        <v>0</v>
      </c>
      <c r="P85" s="17">
        <v>5113</v>
      </c>
      <c r="Q85" s="17">
        <v>0</v>
      </c>
      <c r="R85" s="17"/>
      <c r="S85" s="17">
        <v>0</v>
      </c>
      <c r="T85" s="17">
        <v>0</v>
      </c>
      <c r="U85" s="17"/>
      <c r="V85" s="17">
        <v>0</v>
      </c>
      <c r="W85" s="17">
        <v>0</v>
      </c>
    </row>
    <row r="86" spans="1:23" ht="75.75" customHeight="1" thickBot="1" x14ac:dyDescent="0.3">
      <c r="A86" s="17" t="s">
        <v>138</v>
      </c>
      <c r="B86" s="18" t="s">
        <v>591</v>
      </c>
      <c r="C86" s="17" t="s">
        <v>48</v>
      </c>
      <c r="D86" s="17">
        <f>F86</f>
        <v>16873</v>
      </c>
      <c r="E86" s="17">
        <v>0</v>
      </c>
      <c r="F86" s="17">
        <f t="shared" si="2"/>
        <v>16873</v>
      </c>
      <c r="G86" s="17">
        <v>0</v>
      </c>
      <c r="H86" s="17"/>
      <c r="I86" s="17">
        <v>0</v>
      </c>
      <c r="J86" s="17">
        <v>0</v>
      </c>
      <c r="K86" s="17">
        <v>0</v>
      </c>
      <c r="L86" s="17">
        <v>0</v>
      </c>
      <c r="M86" s="17"/>
      <c r="N86" s="17">
        <v>0</v>
      </c>
      <c r="O86" s="17">
        <v>0</v>
      </c>
      <c r="P86" s="17">
        <v>16873</v>
      </c>
      <c r="Q86" s="17">
        <v>0</v>
      </c>
      <c r="R86" s="17"/>
      <c r="S86" s="17">
        <v>0</v>
      </c>
      <c r="T86" s="17">
        <v>0</v>
      </c>
      <c r="U86" s="17"/>
      <c r="V86" s="17">
        <v>0</v>
      </c>
      <c r="W86" s="17">
        <v>0</v>
      </c>
    </row>
    <row r="87" spans="1:23" ht="105.75" customHeight="1" thickBot="1" x14ac:dyDescent="0.3">
      <c r="A87" s="17" t="s">
        <v>138</v>
      </c>
      <c r="B87" s="18" t="s">
        <v>156</v>
      </c>
      <c r="C87" s="17" t="s">
        <v>48</v>
      </c>
      <c r="D87" s="17">
        <f>F87</f>
        <v>15850</v>
      </c>
      <c r="E87" s="17">
        <v>2352</v>
      </c>
      <c r="F87" s="17">
        <f t="shared" si="2"/>
        <v>15850</v>
      </c>
      <c r="G87" s="17">
        <v>0</v>
      </c>
      <c r="H87" s="17"/>
      <c r="I87" s="17">
        <v>0</v>
      </c>
      <c r="J87" s="17">
        <v>0</v>
      </c>
      <c r="K87" s="17">
        <v>0</v>
      </c>
      <c r="L87" s="17">
        <v>0</v>
      </c>
      <c r="M87" s="17"/>
      <c r="N87" s="17">
        <v>0</v>
      </c>
      <c r="O87" s="17">
        <v>0</v>
      </c>
      <c r="P87" s="17">
        <v>15850</v>
      </c>
      <c r="Q87" s="17">
        <v>0</v>
      </c>
      <c r="R87" s="17"/>
      <c r="S87" s="17">
        <v>0</v>
      </c>
      <c r="T87" s="17">
        <v>0</v>
      </c>
      <c r="U87" s="17"/>
      <c r="V87" s="17">
        <v>0</v>
      </c>
      <c r="W87" s="17">
        <v>0</v>
      </c>
    </row>
    <row r="88" spans="1:23" ht="82.5" customHeight="1" thickBot="1" x14ac:dyDescent="0.3">
      <c r="A88" s="20">
        <v>6619</v>
      </c>
      <c r="B88" s="18" t="s">
        <v>157</v>
      </c>
      <c r="C88" s="17" t="s">
        <v>55</v>
      </c>
      <c r="D88" s="17">
        <v>14214</v>
      </c>
      <c r="E88" s="17">
        <v>0</v>
      </c>
      <c r="F88" s="17">
        <f t="shared" si="2"/>
        <v>14214</v>
      </c>
      <c r="G88" s="17">
        <v>0</v>
      </c>
      <c r="H88" s="19">
        <v>3113</v>
      </c>
      <c r="I88" s="17">
        <v>14214</v>
      </c>
      <c r="J88" s="17">
        <v>14214</v>
      </c>
      <c r="K88" s="17">
        <v>0</v>
      </c>
      <c r="L88" s="17">
        <v>0</v>
      </c>
      <c r="M88" s="17"/>
      <c r="N88" s="17">
        <v>0</v>
      </c>
      <c r="O88" s="17">
        <v>0</v>
      </c>
      <c r="P88" s="24">
        <v>0</v>
      </c>
      <c r="Q88" s="17">
        <v>0</v>
      </c>
      <c r="R88" s="17"/>
      <c r="S88" s="17">
        <v>0</v>
      </c>
      <c r="T88" s="17">
        <v>0</v>
      </c>
      <c r="U88" s="17"/>
      <c r="V88" s="17">
        <v>0</v>
      </c>
      <c r="W88" s="17">
        <v>0</v>
      </c>
    </row>
    <row r="89" spans="1:23" ht="93" customHeight="1" thickBot="1" x14ac:dyDescent="0.3">
      <c r="A89" s="20">
        <v>6619</v>
      </c>
      <c r="B89" s="18" t="s">
        <v>158</v>
      </c>
      <c r="C89" s="17" t="s">
        <v>55</v>
      </c>
      <c r="D89" s="17">
        <v>11494</v>
      </c>
      <c r="E89" s="17">
        <v>0</v>
      </c>
      <c r="F89" s="17">
        <f t="shared" si="2"/>
        <v>11494</v>
      </c>
      <c r="G89" s="17">
        <v>0</v>
      </c>
      <c r="H89" s="19">
        <v>3113</v>
      </c>
      <c r="I89" s="17">
        <v>11494</v>
      </c>
      <c r="J89" s="17">
        <v>11494</v>
      </c>
      <c r="K89" s="17">
        <v>0</v>
      </c>
      <c r="L89" s="17">
        <v>0</v>
      </c>
      <c r="M89" s="17"/>
      <c r="N89" s="17">
        <v>0</v>
      </c>
      <c r="O89" s="17">
        <v>0</v>
      </c>
      <c r="P89" s="24">
        <v>0</v>
      </c>
      <c r="Q89" s="17">
        <v>0</v>
      </c>
      <c r="R89" s="17"/>
      <c r="S89" s="17">
        <v>0</v>
      </c>
      <c r="T89" s="17">
        <v>0</v>
      </c>
      <c r="U89" s="17"/>
      <c r="V89" s="17">
        <v>0</v>
      </c>
      <c r="W89" s="17">
        <v>0</v>
      </c>
    </row>
    <row r="90" spans="1:23" ht="15.75" customHeight="1" thickBot="1" x14ac:dyDescent="0.3">
      <c r="A90" s="15"/>
      <c r="B90" s="15" t="s">
        <v>159</v>
      </c>
      <c r="C90" s="15"/>
      <c r="D90" s="15">
        <f>SUM(D91:D94)</f>
        <v>163768</v>
      </c>
      <c r="E90" s="15">
        <f>SUM(E91:E94)</f>
        <v>100757</v>
      </c>
      <c r="F90" s="15">
        <f>SUM(F91:F94)</f>
        <v>62691</v>
      </c>
      <c r="G90" s="15">
        <f>SUM(G91:G94)</f>
        <v>0</v>
      </c>
      <c r="H90" s="15"/>
      <c r="I90" s="15">
        <f>SUM(I91:I94)</f>
        <v>0</v>
      </c>
      <c r="J90" s="15">
        <f>SUM(J91:J94)</f>
        <v>0</v>
      </c>
      <c r="K90" s="15">
        <f>SUM(K91:K94)</f>
        <v>0</v>
      </c>
      <c r="L90" s="15">
        <f>SUM(L91:L94)</f>
        <v>0</v>
      </c>
      <c r="M90" s="16"/>
      <c r="N90" s="15">
        <f>SUM(N91:N94)</f>
        <v>62691</v>
      </c>
      <c r="O90" s="15">
        <f>SUM(O91:O94)</f>
        <v>0</v>
      </c>
      <c r="P90" s="15">
        <f>SUM(P91:P94)</f>
        <v>0</v>
      </c>
      <c r="Q90" s="15">
        <f>SUM(Q91:Q94)</f>
        <v>0</v>
      </c>
      <c r="R90" s="15"/>
      <c r="S90" s="15">
        <f>SUM(S91:S94)</f>
        <v>0</v>
      </c>
      <c r="T90" s="15">
        <f>SUM(T91:T94)</f>
        <v>0</v>
      </c>
      <c r="U90" s="15"/>
      <c r="V90" s="15">
        <f>SUM(V91:V94)</f>
        <v>0</v>
      </c>
      <c r="W90" s="15">
        <f>SUM(W91:W94)</f>
        <v>0</v>
      </c>
    </row>
    <row r="91" spans="1:23" ht="90.75" customHeight="1" thickBot="1" x14ac:dyDescent="0.3">
      <c r="A91" s="17" t="s">
        <v>160</v>
      </c>
      <c r="B91" s="18" t="s">
        <v>161</v>
      </c>
      <c r="C91" s="17" t="s">
        <v>43</v>
      </c>
      <c r="D91" s="17">
        <v>52459</v>
      </c>
      <c r="E91" s="17">
        <v>48961</v>
      </c>
      <c r="F91" s="17">
        <f>I91+N91+P91+S91+V91</f>
        <v>3497</v>
      </c>
      <c r="G91" s="17">
        <v>0</v>
      </c>
      <c r="H91" s="17"/>
      <c r="I91" s="17">
        <v>0</v>
      </c>
      <c r="J91" s="17">
        <v>0</v>
      </c>
      <c r="K91" s="17">
        <v>0</v>
      </c>
      <c r="L91" s="17">
        <v>0</v>
      </c>
      <c r="M91" s="17" t="s">
        <v>162</v>
      </c>
      <c r="N91" s="17">
        <v>3497</v>
      </c>
      <c r="O91" s="17">
        <v>0</v>
      </c>
      <c r="P91" s="17">
        <v>0</v>
      </c>
      <c r="Q91" s="17">
        <v>0</v>
      </c>
      <c r="R91" s="17"/>
      <c r="S91" s="17">
        <v>0</v>
      </c>
      <c r="T91" s="17">
        <v>0</v>
      </c>
      <c r="U91" s="17"/>
      <c r="V91" s="17">
        <v>0</v>
      </c>
      <c r="W91" s="17">
        <v>0</v>
      </c>
    </row>
    <row r="92" spans="1:23" ht="75.75" customHeight="1" thickBot="1" x14ac:dyDescent="0.3">
      <c r="A92" s="17" t="s">
        <v>160</v>
      </c>
      <c r="B92" s="18" t="s">
        <v>163</v>
      </c>
      <c r="C92" s="17" t="s">
        <v>43</v>
      </c>
      <c r="D92" s="17">
        <v>52459</v>
      </c>
      <c r="E92" s="17">
        <v>37380</v>
      </c>
      <c r="F92" s="17">
        <f>I92+N92+P92+S92+V92</f>
        <v>15079</v>
      </c>
      <c r="G92" s="17">
        <v>0</v>
      </c>
      <c r="H92" s="17"/>
      <c r="I92" s="17">
        <v>0</v>
      </c>
      <c r="J92" s="17">
        <v>0</v>
      </c>
      <c r="K92" s="17">
        <v>0</v>
      </c>
      <c r="L92" s="17">
        <v>0</v>
      </c>
      <c r="M92" s="17" t="s">
        <v>164</v>
      </c>
      <c r="N92" s="17">
        <v>15079</v>
      </c>
      <c r="O92" s="17">
        <v>0</v>
      </c>
      <c r="P92" s="17">
        <v>0</v>
      </c>
      <c r="Q92" s="17">
        <v>0</v>
      </c>
      <c r="R92" s="17"/>
      <c r="S92" s="17">
        <v>0</v>
      </c>
      <c r="T92" s="17">
        <v>0</v>
      </c>
      <c r="U92" s="17"/>
      <c r="V92" s="17">
        <v>0</v>
      </c>
      <c r="W92" s="17">
        <v>0</v>
      </c>
    </row>
    <row r="93" spans="1:23" ht="47.25" customHeight="1" thickBot="1" x14ac:dyDescent="0.3">
      <c r="A93" s="17" t="s">
        <v>71</v>
      </c>
      <c r="B93" s="18" t="s">
        <v>165</v>
      </c>
      <c r="C93" s="17" t="s">
        <v>43</v>
      </c>
      <c r="D93" s="17">
        <v>10277</v>
      </c>
      <c r="E93" s="17">
        <v>0</v>
      </c>
      <c r="F93" s="17">
        <f>I93+N93+P93+S93+V93</f>
        <v>10277</v>
      </c>
      <c r="G93" s="17">
        <v>0</v>
      </c>
      <c r="H93" s="17"/>
      <c r="I93" s="17">
        <v>0</v>
      </c>
      <c r="J93" s="17">
        <v>0</v>
      </c>
      <c r="K93" s="17">
        <v>0</v>
      </c>
      <c r="L93" s="17">
        <v>0</v>
      </c>
      <c r="M93" s="17" t="s">
        <v>166</v>
      </c>
      <c r="N93" s="24">
        <v>10277</v>
      </c>
      <c r="O93" s="17">
        <v>0</v>
      </c>
      <c r="P93" s="17">
        <v>0</v>
      </c>
      <c r="Q93" s="17">
        <v>0</v>
      </c>
      <c r="R93" s="17"/>
      <c r="S93" s="17">
        <v>0</v>
      </c>
      <c r="T93" s="17">
        <v>0</v>
      </c>
      <c r="U93" s="17"/>
      <c r="V93" s="17">
        <v>0</v>
      </c>
      <c r="W93" s="17">
        <v>0</v>
      </c>
    </row>
    <row r="94" spans="1:23" ht="60.75" customHeight="1" thickBot="1" x14ac:dyDescent="0.3">
      <c r="A94" s="17" t="s">
        <v>71</v>
      </c>
      <c r="B94" s="18" t="s">
        <v>167</v>
      </c>
      <c r="C94" s="17" t="s">
        <v>37</v>
      </c>
      <c r="D94" s="17">
        <v>48573</v>
      </c>
      <c r="E94" s="17">
        <v>14416</v>
      </c>
      <c r="F94" s="17">
        <f>I94+N94+P94+S94+V94</f>
        <v>33838</v>
      </c>
      <c r="G94" s="17">
        <v>0</v>
      </c>
      <c r="H94" s="17"/>
      <c r="I94" s="17">
        <v>0</v>
      </c>
      <c r="J94" s="17">
        <v>0</v>
      </c>
      <c r="K94" s="17">
        <v>0</v>
      </c>
      <c r="L94" s="17">
        <v>0</v>
      </c>
      <c r="M94" s="17" t="s">
        <v>168</v>
      </c>
      <c r="N94" s="17">
        <v>33838</v>
      </c>
      <c r="O94" s="17"/>
      <c r="P94" s="17">
        <v>0</v>
      </c>
      <c r="Q94" s="17">
        <v>0</v>
      </c>
      <c r="R94" s="17"/>
      <c r="S94" s="17">
        <v>0</v>
      </c>
      <c r="T94" s="17">
        <v>0</v>
      </c>
      <c r="U94" s="17"/>
      <c r="V94" s="17">
        <v>0</v>
      </c>
      <c r="W94" s="17">
        <v>0</v>
      </c>
    </row>
    <row r="95" spans="1:23" ht="30.75" customHeight="1" thickBot="1" x14ac:dyDescent="0.3">
      <c r="A95" s="13" t="s">
        <v>169</v>
      </c>
      <c r="B95" s="13" t="s">
        <v>170</v>
      </c>
      <c r="C95" s="13"/>
      <c r="D95" s="13">
        <f>D96+D99</f>
        <v>4974962</v>
      </c>
      <c r="E95" s="13">
        <f>E96+E99</f>
        <v>309502</v>
      </c>
      <c r="F95" s="13">
        <f>F96+F99</f>
        <v>548632</v>
      </c>
      <c r="G95" s="13">
        <f>G96+G99</f>
        <v>0</v>
      </c>
      <c r="H95" s="13"/>
      <c r="I95" s="13">
        <f>I96+I99</f>
        <v>286243</v>
      </c>
      <c r="J95" s="13">
        <f>J96+J99</f>
        <v>286243</v>
      </c>
      <c r="K95" s="13">
        <f>K96+K99</f>
        <v>0</v>
      </c>
      <c r="L95" s="13">
        <f>L96+L99</f>
        <v>0</v>
      </c>
      <c r="M95" s="14"/>
      <c r="N95" s="13">
        <f>N96+N99</f>
        <v>257931</v>
      </c>
      <c r="O95" s="13">
        <f>O96+O99</f>
        <v>0</v>
      </c>
      <c r="P95" s="13">
        <f>P96+P99</f>
        <v>4458</v>
      </c>
      <c r="Q95" s="13">
        <f>Q96+Q99</f>
        <v>0</v>
      </c>
      <c r="R95" s="13"/>
      <c r="S95" s="13">
        <f>S96+S99</f>
        <v>0</v>
      </c>
      <c r="T95" s="13">
        <f>T96+T99</f>
        <v>0</v>
      </c>
      <c r="U95" s="13"/>
      <c r="V95" s="13">
        <f>V96+V99</f>
        <v>0</v>
      </c>
      <c r="W95" s="13">
        <f>W96+W99</f>
        <v>0</v>
      </c>
    </row>
    <row r="96" spans="1:23" ht="15.75" customHeight="1" thickBot="1" x14ac:dyDescent="0.3">
      <c r="A96" s="15"/>
      <c r="B96" s="15" t="s">
        <v>32</v>
      </c>
      <c r="C96" s="15"/>
      <c r="D96" s="15">
        <f>SUM(D97:D98)</f>
        <v>4908965</v>
      </c>
      <c r="E96" s="15">
        <f>SUM(E97:E98)</f>
        <v>281340</v>
      </c>
      <c r="F96" s="15">
        <f>SUM(F97:F98)</f>
        <v>510797</v>
      </c>
      <c r="G96" s="15">
        <f>SUM(G97:G98)</f>
        <v>0</v>
      </c>
      <c r="H96" s="15"/>
      <c r="I96" s="15">
        <f>SUM(I97:I98)</f>
        <v>286243</v>
      </c>
      <c r="J96" s="15">
        <f>SUM(J97:J98)</f>
        <v>286243</v>
      </c>
      <c r="K96" s="15">
        <f>SUM(K97:K98)</f>
        <v>0</v>
      </c>
      <c r="L96" s="15">
        <f>SUM(L97:L98)</f>
        <v>0</v>
      </c>
      <c r="M96" s="16"/>
      <c r="N96" s="15">
        <f>SUM(N97:N98)</f>
        <v>224554</v>
      </c>
      <c r="O96" s="15">
        <f>SUM(O97:O98)</f>
        <v>0</v>
      </c>
      <c r="P96" s="15">
        <f>SUM(P97:P98)</f>
        <v>0</v>
      </c>
      <c r="Q96" s="15">
        <f>SUM(Q97:Q98)</f>
        <v>0</v>
      </c>
      <c r="R96" s="15"/>
      <c r="S96" s="15">
        <f>SUM(S97:S98)</f>
        <v>0</v>
      </c>
      <c r="T96" s="15">
        <f>SUM(T97:T98)</f>
        <v>0</v>
      </c>
      <c r="U96" s="15"/>
      <c r="V96" s="15">
        <f>SUM(V97:V98)</f>
        <v>0</v>
      </c>
      <c r="W96" s="15">
        <f>SUM(W97:W98)</f>
        <v>0</v>
      </c>
    </row>
    <row r="97" spans="1:23" ht="45.75" customHeight="1" thickBot="1" x14ac:dyDescent="0.3">
      <c r="A97" s="17" t="s">
        <v>171</v>
      </c>
      <c r="B97" s="18" t="s">
        <v>592</v>
      </c>
      <c r="C97" s="17" t="s">
        <v>172</v>
      </c>
      <c r="D97" s="17">
        <v>80098</v>
      </c>
      <c r="E97" s="17">
        <v>0</v>
      </c>
      <c r="F97" s="17">
        <f>I97+N97+P97+S97+V97</f>
        <v>23008</v>
      </c>
      <c r="G97" s="17">
        <v>0</v>
      </c>
      <c r="H97" s="17"/>
      <c r="I97" s="17">
        <v>0</v>
      </c>
      <c r="J97" s="17">
        <v>0</v>
      </c>
      <c r="K97" s="17">
        <v>0</v>
      </c>
      <c r="L97" s="17">
        <v>0</v>
      </c>
      <c r="M97" s="17" t="s">
        <v>173</v>
      </c>
      <c r="N97" s="17">
        <v>23008</v>
      </c>
      <c r="O97" s="17">
        <v>0</v>
      </c>
      <c r="P97" s="17">
        <v>0</v>
      </c>
      <c r="Q97" s="17">
        <v>0</v>
      </c>
      <c r="R97" s="17"/>
      <c r="S97" s="17">
        <v>0</v>
      </c>
      <c r="T97" s="17">
        <v>0</v>
      </c>
      <c r="U97" s="17"/>
      <c r="V97" s="17">
        <v>0</v>
      </c>
      <c r="W97" s="17">
        <v>0</v>
      </c>
    </row>
    <row r="98" spans="1:23" ht="120.75" customHeight="1" thickBot="1" x14ac:dyDescent="0.3">
      <c r="A98" s="17" t="s">
        <v>171</v>
      </c>
      <c r="B98" s="18" t="s">
        <v>593</v>
      </c>
      <c r="C98" s="17" t="s">
        <v>143</v>
      </c>
      <c r="D98" s="17">
        <v>4828867</v>
      </c>
      <c r="E98" s="17">
        <v>281340</v>
      </c>
      <c r="F98" s="17">
        <f>I98+N98+P98+S98+V98</f>
        <v>487789</v>
      </c>
      <c r="G98" s="17">
        <v>0</v>
      </c>
      <c r="H98" s="19">
        <v>3113</v>
      </c>
      <c r="I98" s="17">
        <f>203279+82964</f>
        <v>286243</v>
      </c>
      <c r="J98" s="17">
        <f>203279+82964</f>
        <v>286243</v>
      </c>
      <c r="K98" s="17">
        <v>0</v>
      </c>
      <c r="L98" s="17">
        <v>0</v>
      </c>
      <c r="M98" s="17" t="s">
        <v>174</v>
      </c>
      <c r="N98" s="17">
        <v>201546</v>
      </c>
      <c r="O98" s="17">
        <v>0</v>
      </c>
      <c r="P98" s="17">
        <v>0</v>
      </c>
      <c r="Q98" s="17">
        <v>0</v>
      </c>
      <c r="R98" s="17"/>
      <c r="S98" s="17">
        <v>0</v>
      </c>
      <c r="T98" s="17">
        <v>0</v>
      </c>
      <c r="U98" s="17"/>
      <c r="V98" s="17">
        <v>0</v>
      </c>
      <c r="W98" s="17">
        <v>0</v>
      </c>
    </row>
    <row r="99" spans="1:23" ht="15.75" customHeight="1" thickBot="1" x14ac:dyDescent="0.3">
      <c r="A99" s="15"/>
      <c r="B99" s="15" t="s">
        <v>36</v>
      </c>
      <c r="C99" s="15"/>
      <c r="D99" s="15">
        <f>SUM(D100:D101)</f>
        <v>65997</v>
      </c>
      <c r="E99" s="15">
        <f>SUM(E100:E101)</f>
        <v>28162</v>
      </c>
      <c r="F99" s="15">
        <f>SUM(F100:F101)</f>
        <v>37835</v>
      </c>
      <c r="G99" s="15">
        <f>SUM(G100:G101)</f>
        <v>0</v>
      </c>
      <c r="H99" s="15"/>
      <c r="I99" s="15">
        <f>SUM(I100:I101)</f>
        <v>0</v>
      </c>
      <c r="J99" s="15">
        <f>SUM(J100:J101)</f>
        <v>0</v>
      </c>
      <c r="K99" s="15">
        <f>SUM(K100:K101)</f>
        <v>0</v>
      </c>
      <c r="L99" s="15">
        <f>SUM(L100:L101)</f>
        <v>0</v>
      </c>
      <c r="M99" s="16"/>
      <c r="N99" s="15">
        <f>SUM(N100:N101)</f>
        <v>33377</v>
      </c>
      <c r="O99" s="15">
        <f>SUM(O100:O101)</f>
        <v>0</v>
      </c>
      <c r="P99" s="15">
        <f>SUM(P100:P101)</f>
        <v>4458</v>
      </c>
      <c r="Q99" s="15">
        <f>SUM(Q100:Q101)</f>
        <v>0</v>
      </c>
      <c r="R99" s="15"/>
      <c r="S99" s="15">
        <f>SUM(S100:S101)</f>
        <v>0</v>
      </c>
      <c r="T99" s="15">
        <f>SUM(T100:T101)</f>
        <v>0</v>
      </c>
      <c r="U99" s="15"/>
      <c r="V99" s="15">
        <f>SUM(V100:V101)</f>
        <v>0</v>
      </c>
      <c r="W99" s="15">
        <f>SUM(W100:W101)</f>
        <v>0</v>
      </c>
    </row>
    <row r="100" spans="1:23" ht="30.75" customHeight="1" thickBot="1" x14ac:dyDescent="0.3">
      <c r="A100" s="17" t="s">
        <v>175</v>
      </c>
      <c r="B100" s="18" t="s">
        <v>176</v>
      </c>
      <c r="C100" s="17" t="s">
        <v>37</v>
      </c>
      <c r="D100" s="17">
        <v>33377</v>
      </c>
      <c r="E100" s="17">
        <v>0</v>
      </c>
      <c r="F100" s="17">
        <f>I100+N100+P100+S100+V100</f>
        <v>33377</v>
      </c>
      <c r="G100" s="17">
        <v>0</v>
      </c>
      <c r="H100" s="17"/>
      <c r="I100" s="17">
        <v>0</v>
      </c>
      <c r="J100" s="17">
        <v>0</v>
      </c>
      <c r="K100" s="17">
        <v>0</v>
      </c>
      <c r="L100" s="17">
        <v>0</v>
      </c>
      <c r="M100" s="17" t="s">
        <v>177</v>
      </c>
      <c r="N100" s="17">
        <v>33377</v>
      </c>
      <c r="O100" s="17">
        <v>0</v>
      </c>
      <c r="P100" s="17">
        <v>0</v>
      </c>
      <c r="Q100" s="17">
        <v>0</v>
      </c>
      <c r="R100" s="17"/>
      <c r="S100" s="17">
        <v>0</v>
      </c>
      <c r="T100" s="17">
        <v>0</v>
      </c>
      <c r="U100" s="17"/>
      <c r="V100" s="17">
        <v>0</v>
      </c>
      <c r="W100" s="17">
        <v>0</v>
      </c>
    </row>
    <row r="101" spans="1:23" ht="45.75" customHeight="1" thickBot="1" x14ac:dyDescent="0.3">
      <c r="A101" s="17" t="s">
        <v>175</v>
      </c>
      <c r="B101" s="18" t="s">
        <v>178</v>
      </c>
      <c r="C101" s="17" t="s">
        <v>48</v>
      </c>
      <c r="D101" s="17">
        <v>32620</v>
      </c>
      <c r="E101" s="17">
        <v>28162</v>
      </c>
      <c r="F101" s="17">
        <f>I101+N101+P101+S101+V101</f>
        <v>4458</v>
      </c>
      <c r="G101" s="17">
        <v>0</v>
      </c>
      <c r="H101" s="17"/>
      <c r="I101" s="17">
        <v>0</v>
      </c>
      <c r="J101" s="17">
        <v>0</v>
      </c>
      <c r="K101" s="17">
        <v>0</v>
      </c>
      <c r="L101" s="17">
        <v>0</v>
      </c>
      <c r="M101" s="17"/>
      <c r="N101" s="17">
        <v>0</v>
      </c>
      <c r="O101" s="17">
        <v>0</v>
      </c>
      <c r="P101" s="17">
        <v>4458</v>
      </c>
      <c r="Q101" s="17"/>
      <c r="R101" s="17"/>
      <c r="S101" s="17">
        <v>0</v>
      </c>
      <c r="T101" s="17">
        <v>0</v>
      </c>
      <c r="U101" s="17"/>
      <c r="V101" s="17">
        <v>0</v>
      </c>
      <c r="W101" s="17">
        <v>0</v>
      </c>
    </row>
    <row r="102" spans="1:23" ht="30.75" customHeight="1" thickBot="1" x14ac:dyDescent="0.3">
      <c r="A102" s="13" t="s">
        <v>179</v>
      </c>
      <c r="B102" s="13" t="s">
        <v>180</v>
      </c>
      <c r="C102" s="13"/>
      <c r="D102" s="13">
        <f>D103</f>
        <v>227781</v>
      </c>
      <c r="E102" s="13">
        <f>E103</f>
        <v>0</v>
      </c>
      <c r="F102" s="13">
        <f>F103</f>
        <v>227482</v>
      </c>
      <c r="G102" s="13">
        <f>G103</f>
        <v>0</v>
      </c>
      <c r="H102" s="13"/>
      <c r="I102" s="13">
        <f>I103</f>
        <v>26843</v>
      </c>
      <c r="J102" s="13">
        <f>J103</f>
        <v>26843</v>
      </c>
      <c r="K102" s="13">
        <f>K103</f>
        <v>0</v>
      </c>
      <c r="L102" s="13">
        <f>L103</f>
        <v>0</v>
      </c>
      <c r="M102" s="14"/>
      <c r="N102" s="13">
        <f>N103</f>
        <v>200639</v>
      </c>
      <c r="O102" s="13">
        <f>O103</f>
        <v>0</v>
      </c>
      <c r="P102" s="13">
        <f>P103</f>
        <v>0</v>
      </c>
      <c r="Q102" s="13">
        <f>Q103</f>
        <v>0</v>
      </c>
      <c r="R102" s="13"/>
      <c r="S102" s="13">
        <f>S103</f>
        <v>0</v>
      </c>
      <c r="T102" s="13">
        <f>T103</f>
        <v>0</v>
      </c>
      <c r="U102" s="13"/>
      <c r="V102" s="13">
        <f>V103</f>
        <v>0</v>
      </c>
      <c r="W102" s="13">
        <f>W103</f>
        <v>0</v>
      </c>
    </row>
    <row r="103" spans="1:23" ht="15.75" customHeight="1" thickBot="1" x14ac:dyDescent="0.3">
      <c r="A103" s="15"/>
      <c r="B103" s="15" t="s">
        <v>36</v>
      </c>
      <c r="C103" s="15"/>
      <c r="D103" s="15">
        <f>SUM(D104:D110)</f>
        <v>227781</v>
      </c>
      <c r="E103" s="15">
        <f>SUM(E104:E110)</f>
        <v>0</v>
      </c>
      <c r="F103" s="15">
        <f>SUM(F104:F110)</f>
        <v>227482</v>
      </c>
      <c r="G103" s="15">
        <f>SUM(G104:G110)</f>
        <v>0</v>
      </c>
      <c r="H103" s="15"/>
      <c r="I103" s="15">
        <f>SUM(I104:I110)</f>
        <v>26843</v>
      </c>
      <c r="J103" s="15">
        <f>SUM(J104:J110)</f>
        <v>26843</v>
      </c>
      <c r="K103" s="15">
        <f>SUM(K104:K110)</f>
        <v>0</v>
      </c>
      <c r="L103" s="15">
        <f>SUM(L104:L110)</f>
        <v>0</v>
      </c>
      <c r="M103" s="16"/>
      <c r="N103" s="15">
        <f>SUM(N104:N110)</f>
        <v>200639</v>
      </c>
      <c r="O103" s="15">
        <f>SUM(O104:O110)</f>
        <v>0</v>
      </c>
      <c r="P103" s="15">
        <f>SUM(P104:P110)</f>
        <v>0</v>
      </c>
      <c r="Q103" s="15">
        <f>SUM(Q104:Q110)</f>
        <v>0</v>
      </c>
      <c r="R103" s="15"/>
      <c r="S103" s="15">
        <f>SUM(S104:S110)</f>
        <v>0</v>
      </c>
      <c r="T103" s="15">
        <f>SUM(T104:T110)</f>
        <v>0</v>
      </c>
      <c r="U103" s="15"/>
      <c r="V103" s="15">
        <f>SUM(V104:V110)</f>
        <v>0</v>
      </c>
      <c r="W103" s="15">
        <f>SUM(W104:W110)</f>
        <v>0</v>
      </c>
    </row>
    <row r="104" spans="1:23" ht="60.75" customHeight="1" thickBot="1" x14ac:dyDescent="0.3">
      <c r="A104" s="17" t="s">
        <v>181</v>
      </c>
      <c r="B104" s="18" t="s">
        <v>182</v>
      </c>
      <c r="C104" s="17" t="s">
        <v>37</v>
      </c>
      <c r="D104" s="17">
        <v>112484</v>
      </c>
      <c r="E104" s="17">
        <v>0</v>
      </c>
      <c r="F104" s="17">
        <f t="shared" ref="F104:F110" si="3">I104+N104+P104+S104+V104</f>
        <v>112484</v>
      </c>
      <c r="G104" s="17">
        <v>0</v>
      </c>
      <c r="H104" s="17"/>
      <c r="I104" s="17">
        <v>0</v>
      </c>
      <c r="J104" s="17">
        <v>0</v>
      </c>
      <c r="K104" s="17">
        <v>0</v>
      </c>
      <c r="L104" s="17">
        <v>0</v>
      </c>
      <c r="M104" s="17" t="s">
        <v>183</v>
      </c>
      <c r="N104" s="17">
        <v>112484</v>
      </c>
      <c r="O104" s="17">
        <v>0</v>
      </c>
      <c r="P104" s="17">
        <v>0</v>
      </c>
      <c r="Q104" s="17">
        <v>0</v>
      </c>
      <c r="R104" s="17"/>
      <c r="S104" s="17">
        <v>0</v>
      </c>
      <c r="T104" s="17">
        <v>0</v>
      </c>
      <c r="U104" s="17"/>
      <c r="V104" s="17">
        <v>0</v>
      </c>
      <c r="W104" s="17">
        <v>0</v>
      </c>
    </row>
    <row r="105" spans="1:23" ht="60.75" customHeight="1" thickBot="1" x14ac:dyDescent="0.3">
      <c r="A105" s="17" t="s">
        <v>181</v>
      </c>
      <c r="B105" s="18" t="s">
        <v>184</v>
      </c>
      <c r="C105" s="17" t="s">
        <v>37</v>
      </c>
      <c r="D105" s="17">
        <v>10226</v>
      </c>
      <c r="E105" s="17">
        <v>0</v>
      </c>
      <c r="F105" s="17">
        <f t="shared" si="3"/>
        <v>10226</v>
      </c>
      <c r="G105" s="17">
        <v>0</v>
      </c>
      <c r="H105" s="17"/>
      <c r="I105" s="17">
        <v>0</v>
      </c>
      <c r="J105" s="17">
        <v>0</v>
      </c>
      <c r="K105" s="17">
        <v>0</v>
      </c>
      <c r="L105" s="17">
        <v>0</v>
      </c>
      <c r="M105" s="17" t="s">
        <v>185</v>
      </c>
      <c r="N105" s="17">
        <v>10226</v>
      </c>
      <c r="O105" s="17">
        <v>0</v>
      </c>
      <c r="P105" s="17">
        <v>0</v>
      </c>
      <c r="Q105" s="17">
        <v>0</v>
      </c>
      <c r="R105" s="17"/>
      <c r="S105" s="17">
        <v>0</v>
      </c>
      <c r="T105" s="17">
        <v>0</v>
      </c>
      <c r="U105" s="17"/>
      <c r="V105" s="17">
        <v>0</v>
      </c>
      <c r="W105" s="17">
        <v>0</v>
      </c>
    </row>
    <row r="106" spans="1:23" ht="45.75" customHeight="1" thickBot="1" x14ac:dyDescent="0.3">
      <c r="A106" s="17" t="s">
        <v>181</v>
      </c>
      <c r="B106" s="18" t="s">
        <v>186</v>
      </c>
      <c r="C106" s="17" t="s">
        <v>37</v>
      </c>
      <c r="D106" s="17">
        <v>38347</v>
      </c>
      <c r="E106" s="17">
        <v>0</v>
      </c>
      <c r="F106" s="17">
        <f t="shared" si="3"/>
        <v>38163</v>
      </c>
      <c r="G106" s="17">
        <v>0</v>
      </c>
      <c r="H106" s="17"/>
      <c r="I106" s="17">
        <v>0</v>
      </c>
      <c r="J106" s="17">
        <v>0</v>
      </c>
      <c r="K106" s="17">
        <v>0</v>
      </c>
      <c r="L106" s="17">
        <v>0</v>
      </c>
      <c r="M106" s="17" t="s">
        <v>187</v>
      </c>
      <c r="N106" s="17">
        <v>38163</v>
      </c>
      <c r="O106" s="17">
        <v>0</v>
      </c>
      <c r="P106" s="17">
        <v>0</v>
      </c>
      <c r="Q106" s="17">
        <v>0</v>
      </c>
      <c r="R106" s="17"/>
      <c r="S106" s="17">
        <v>0</v>
      </c>
      <c r="T106" s="17">
        <v>0</v>
      </c>
      <c r="U106" s="17"/>
      <c r="V106" s="17">
        <v>0</v>
      </c>
      <c r="W106" s="17">
        <v>0</v>
      </c>
    </row>
    <row r="107" spans="1:23" ht="45.75" customHeight="1" thickBot="1" x14ac:dyDescent="0.3">
      <c r="A107" s="17" t="s">
        <v>181</v>
      </c>
      <c r="B107" s="18" t="s">
        <v>188</v>
      </c>
      <c r="C107" s="17" t="s">
        <v>37</v>
      </c>
      <c r="D107" s="17">
        <v>23008</v>
      </c>
      <c r="E107" s="17">
        <v>0</v>
      </c>
      <c r="F107" s="17">
        <f t="shared" si="3"/>
        <v>22893</v>
      </c>
      <c r="G107" s="17">
        <v>0</v>
      </c>
      <c r="H107" s="17"/>
      <c r="I107" s="17">
        <v>0</v>
      </c>
      <c r="J107" s="17">
        <v>0</v>
      </c>
      <c r="K107" s="17">
        <v>0</v>
      </c>
      <c r="L107" s="17">
        <v>0</v>
      </c>
      <c r="M107" s="17" t="s">
        <v>189</v>
      </c>
      <c r="N107" s="17">
        <v>22893</v>
      </c>
      <c r="O107" s="17">
        <v>0</v>
      </c>
      <c r="P107" s="17">
        <v>0</v>
      </c>
      <c r="Q107" s="17">
        <v>0</v>
      </c>
      <c r="R107" s="17"/>
      <c r="S107" s="17">
        <v>0</v>
      </c>
      <c r="T107" s="17">
        <v>0</v>
      </c>
      <c r="U107" s="17"/>
      <c r="V107" s="17">
        <v>0</v>
      </c>
      <c r="W107" s="17">
        <v>0</v>
      </c>
    </row>
    <row r="108" spans="1:23" ht="75.75" customHeight="1" thickBot="1" x14ac:dyDescent="0.3">
      <c r="A108" s="17" t="s">
        <v>190</v>
      </c>
      <c r="B108" s="18" t="s">
        <v>191</v>
      </c>
      <c r="C108" s="17" t="s">
        <v>48</v>
      </c>
      <c r="D108" s="17">
        <v>16873</v>
      </c>
      <c r="E108" s="17">
        <v>0</v>
      </c>
      <c r="F108" s="17">
        <f t="shared" si="3"/>
        <v>16873</v>
      </c>
      <c r="G108" s="17">
        <v>0</v>
      </c>
      <c r="H108" s="17"/>
      <c r="I108" s="17">
        <v>0</v>
      </c>
      <c r="J108" s="17">
        <v>0</v>
      </c>
      <c r="K108" s="17">
        <v>0</v>
      </c>
      <c r="L108" s="17">
        <v>0</v>
      </c>
      <c r="M108" s="17" t="s">
        <v>192</v>
      </c>
      <c r="N108" s="17">
        <v>16873</v>
      </c>
      <c r="O108" s="17">
        <v>0</v>
      </c>
      <c r="P108" s="17">
        <v>0</v>
      </c>
      <c r="Q108" s="17">
        <v>0</v>
      </c>
      <c r="R108" s="17"/>
      <c r="S108" s="17">
        <v>0</v>
      </c>
      <c r="T108" s="17">
        <v>0</v>
      </c>
      <c r="U108" s="17"/>
      <c r="V108" s="17">
        <v>0</v>
      </c>
      <c r="W108" s="17">
        <v>0</v>
      </c>
    </row>
    <row r="109" spans="1:23" ht="36" customHeight="1" thickBot="1" x14ac:dyDescent="0.3">
      <c r="A109" s="20">
        <v>8898</v>
      </c>
      <c r="B109" s="25" t="s">
        <v>193</v>
      </c>
      <c r="C109" s="17" t="s">
        <v>55</v>
      </c>
      <c r="D109" s="17">
        <v>18407</v>
      </c>
      <c r="E109" s="17"/>
      <c r="F109" s="17">
        <f t="shared" si="3"/>
        <v>18407</v>
      </c>
      <c r="G109" s="17">
        <v>0</v>
      </c>
      <c r="H109" s="19">
        <v>3113</v>
      </c>
      <c r="I109" s="17">
        <v>18407</v>
      </c>
      <c r="J109" s="17">
        <v>18407</v>
      </c>
      <c r="K109" s="17">
        <v>0</v>
      </c>
      <c r="L109" s="17">
        <v>0</v>
      </c>
      <c r="M109" s="17"/>
      <c r="N109" s="17">
        <v>0</v>
      </c>
      <c r="O109" s="17">
        <v>0</v>
      </c>
      <c r="P109" s="17">
        <v>0</v>
      </c>
      <c r="Q109" s="17">
        <v>0</v>
      </c>
      <c r="R109" s="17"/>
      <c r="S109" s="17">
        <v>0</v>
      </c>
      <c r="T109" s="17">
        <v>0</v>
      </c>
      <c r="U109" s="17"/>
      <c r="V109" s="17">
        <v>0</v>
      </c>
      <c r="W109" s="17">
        <v>0</v>
      </c>
    </row>
    <row r="110" spans="1:23" ht="45.75" customHeight="1" thickBot="1" x14ac:dyDescent="0.3">
      <c r="A110" s="20">
        <v>8898</v>
      </c>
      <c r="B110" s="25" t="s">
        <v>194</v>
      </c>
      <c r="C110" s="17" t="s">
        <v>55</v>
      </c>
      <c r="D110" s="17">
        <v>8436</v>
      </c>
      <c r="E110" s="17"/>
      <c r="F110" s="17">
        <f t="shared" si="3"/>
        <v>8436</v>
      </c>
      <c r="G110" s="17">
        <v>0</v>
      </c>
      <c r="H110" s="19">
        <v>3113</v>
      </c>
      <c r="I110" s="17">
        <v>8436</v>
      </c>
      <c r="J110" s="17">
        <v>8436</v>
      </c>
      <c r="K110" s="17">
        <v>0</v>
      </c>
      <c r="L110" s="17">
        <v>0</v>
      </c>
      <c r="M110" s="17"/>
      <c r="N110" s="17">
        <v>0</v>
      </c>
      <c r="O110" s="17">
        <v>0</v>
      </c>
      <c r="P110" s="17">
        <v>0</v>
      </c>
      <c r="Q110" s="17">
        <v>0</v>
      </c>
      <c r="R110" s="17"/>
      <c r="S110" s="17">
        <v>0</v>
      </c>
      <c r="T110" s="17">
        <v>0</v>
      </c>
      <c r="U110" s="17"/>
      <c r="V110" s="17">
        <v>0</v>
      </c>
      <c r="W110" s="17">
        <v>0</v>
      </c>
    </row>
    <row r="111" spans="1:23" ht="30.75" customHeight="1" thickBot="1" x14ac:dyDescent="0.3">
      <c r="A111" s="11" t="s">
        <v>195</v>
      </c>
      <c r="B111" s="11" t="s">
        <v>196</v>
      </c>
      <c r="C111" s="11"/>
      <c r="D111" s="11">
        <f>D112+D130+D141+D180+D188+D264+D361+D387</f>
        <v>18383338</v>
      </c>
      <c r="E111" s="11">
        <f>E112+E130+E141+E180+E188+E264+E361+E387</f>
        <v>5246428</v>
      </c>
      <c r="F111" s="11">
        <f>F112+F130+F141+F180+F188+F264+F361+F387</f>
        <v>10123171</v>
      </c>
      <c r="G111" s="11">
        <f>G112+G130+G141+G180+G188+G264+G361+G387</f>
        <v>0</v>
      </c>
      <c r="H111" s="11"/>
      <c r="I111" s="11">
        <f>I112+I130+I141+I180+I188+I264+I361+I387</f>
        <v>1253359</v>
      </c>
      <c r="J111" s="11">
        <f>J112+J130+J141+J180+J188+J264+J361+J387</f>
        <v>1253359</v>
      </c>
      <c r="K111" s="11">
        <f>K112+K130+K141+K180+K188+K264+K361+K387</f>
        <v>0</v>
      </c>
      <c r="L111" s="11">
        <f>L112+L130+L141+L180+L188+L264+L361+L387</f>
        <v>0</v>
      </c>
      <c r="M111" s="12"/>
      <c r="N111" s="11">
        <f>N112+N130+N141+N180+N188+N264+N361+N387</f>
        <v>5538864</v>
      </c>
      <c r="O111" s="11">
        <f>O112+O130+O141+O180+O188+O264+O361+O387</f>
        <v>0</v>
      </c>
      <c r="P111" s="11">
        <f>P112+P130+P141+P180+P188+P264+P361+P387</f>
        <v>3010429</v>
      </c>
      <c r="Q111" s="11">
        <f>Q112+Q130+Q141+Q180+Q188+Q264+Q361+Q387</f>
        <v>0</v>
      </c>
      <c r="R111" s="11"/>
      <c r="S111" s="11">
        <f>S112+S130+S141+S180+S188+S264+S361+S387</f>
        <v>320519</v>
      </c>
      <c r="T111" s="11">
        <f>T112+T130+T141+T180+T188+T264+T361+T387</f>
        <v>0</v>
      </c>
      <c r="U111" s="11"/>
      <c r="V111" s="11">
        <f>V112+V130+V141+V180+V188+V264+V361+V387</f>
        <v>0</v>
      </c>
      <c r="W111" s="11">
        <f>W112+W130+W141+W180+W188+W264+W361+W387</f>
        <v>0</v>
      </c>
    </row>
    <row r="112" spans="1:23" ht="26.25" customHeight="1" thickBot="1" x14ac:dyDescent="0.3">
      <c r="A112" s="13" t="s">
        <v>30</v>
      </c>
      <c r="B112" s="13" t="s">
        <v>31</v>
      </c>
      <c r="C112" s="13"/>
      <c r="D112" s="13">
        <f>D113+D117+D125</f>
        <v>157426</v>
      </c>
      <c r="E112" s="13">
        <f>E113+E117+E125</f>
        <v>0</v>
      </c>
      <c r="F112" s="13">
        <f>F113+F117+F125</f>
        <v>157426</v>
      </c>
      <c r="G112" s="13">
        <f>G113+G117+G125</f>
        <v>0</v>
      </c>
      <c r="H112" s="13"/>
      <c r="I112" s="13">
        <f>I113+I117+I125</f>
        <v>0</v>
      </c>
      <c r="J112" s="13">
        <f>J113+J117+J125</f>
        <v>0</v>
      </c>
      <c r="K112" s="13">
        <f>K113+K117+K125</f>
        <v>0</v>
      </c>
      <c r="L112" s="13">
        <f>L113+L117+L125</f>
        <v>0</v>
      </c>
      <c r="M112" s="14"/>
      <c r="N112" s="13">
        <f>N113+N117+N125</f>
        <v>0</v>
      </c>
      <c r="O112" s="13">
        <f>O113+O117+O125</f>
        <v>0</v>
      </c>
      <c r="P112" s="13">
        <f>P113+P117+P125</f>
        <v>157426</v>
      </c>
      <c r="Q112" s="13">
        <f>Q113+Q117+Q125</f>
        <v>0</v>
      </c>
      <c r="R112" s="13"/>
      <c r="S112" s="13">
        <f>S113+S117+S125</f>
        <v>0</v>
      </c>
      <c r="T112" s="13">
        <f>T113+T117+T125</f>
        <v>0</v>
      </c>
      <c r="U112" s="13"/>
      <c r="V112" s="13">
        <f>V113+V117+V125</f>
        <v>0</v>
      </c>
      <c r="W112" s="13">
        <f>W113+W117+W125</f>
        <v>0</v>
      </c>
    </row>
    <row r="113" spans="1:23" ht="30.75" customHeight="1" thickBot="1" x14ac:dyDescent="0.3">
      <c r="A113" s="26" t="s">
        <v>197</v>
      </c>
      <c r="B113" s="26" t="s">
        <v>198</v>
      </c>
      <c r="C113" s="26"/>
      <c r="D113" s="26">
        <f>SUM(D114:D116)</f>
        <v>32058</v>
      </c>
      <c r="E113" s="26">
        <f>SUM(E114:E116)</f>
        <v>0</v>
      </c>
      <c r="F113" s="26">
        <f>SUM(F114:F116)</f>
        <v>32058</v>
      </c>
      <c r="G113" s="26">
        <f>SUM(G114:G116)</f>
        <v>0</v>
      </c>
      <c r="H113" s="26"/>
      <c r="I113" s="26">
        <f>SUM(I114:I116)</f>
        <v>0</v>
      </c>
      <c r="J113" s="26">
        <f>SUM(J114:J116)</f>
        <v>0</v>
      </c>
      <c r="K113" s="26">
        <f>SUM(K114:K116)</f>
        <v>0</v>
      </c>
      <c r="L113" s="26">
        <f>SUM(L114:L116)</f>
        <v>0</v>
      </c>
      <c r="M113" s="27"/>
      <c r="N113" s="26">
        <f>SUM(N114:N116)</f>
        <v>0</v>
      </c>
      <c r="O113" s="26">
        <f>SUM(O114:O116)</f>
        <v>0</v>
      </c>
      <c r="P113" s="26">
        <f>SUM(P114:P116)</f>
        <v>32058</v>
      </c>
      <c r="Q113" s="26">
        <f>SUM(Q114:Q116)</f>
        <v>0</v>
      </c>
      <c r="R113" s="26"/>
      <c r="S113" s="26">
        <f>SUM(S114:S116)</f>
        <v>0</v>
      </c>
      <c r="T113" s="26">
        <f>SUM(T114:T116)</f>
        <v>0</v>
      </c>
      <c r="U113" s="26"/>
      <c r="V113" s="26">
        <f>SUM(V114:V116)</f>
        <v>0</v>
      </c>
      <c r="W113" s="26">
        <f>SUM(W114:W116)</f>
        <v>0</v>
      </c>
    </row>
    <row r="114" spans="1:23" ht="18.75" customHeight="1" thickBot="1" x14ac:dyDescent="0.3">
      <c r="A114" s="17" t="s">
        <v>33</v>
      </c>
      <c r="B114" s="18" t="s">
        <v>199</v>
      </c>
      <c r="C114" s="17" t="s">
        <v>55</v>
      </c>
      <c r="D114" s="17">
        <v>23468</v>
      </c>
      <c r="E114" s="17">
        <v>0</v>
      </c>
      <c r="F114" s="17">
        <f>I114+N114+P114+S114+V114</f>
        <v>23468</v>
      </c>
      <c r="G114" s="17">
        <v>0</v>
      </c>
      <c r="H114" s="17"/>
      <c r="I114" s="17">
        <v>0</v>
      </c>
      <c r="J114" s="17">
        <v>0</v>
      </c>
      <c r="K114" s="17">
        <v>0</v>
      </c>
      <c r="L114" s="17">
        <v>0</v>
      </c>
      <c r="M114" s="17"/>
      <c r="N114" s="17">
        <v>0</v>
      </c>
      <c r="O114" s="17">
        <v>0</v>
      </c>
      <c r="P114" s="17">
        <v>23468</v>
      </c>
      <c r="Q114" s="17">
        <v>0</v>
      </c>
      <c r="R114" s="17"/>
      <c r="S114" s="17">
        <v>0</v>
      </c>
      <c r="T114" s="17">
        <v>0</v>
      </c>
      <c r="U114" s="17"/>
      <c r="V114" s="17">
        <v>0</v>
      </c>
      <c r="W114" s="17">
        <v>0</v>
      </c>
    </row>
    <row r="115" spans="1:23" ht="18.75" customHeight="1" thickBot="1" x14ac:dyDescent="0.3">
      <c r="A115" s="17" t="s">
        <v>33</v>
      </c>
      <c r="B115" s="18" t="s">
        <v>200</v>
      </c>
      <c r="C115" s="17" t="s">
        <v>55</v>
      </c>
      <c r="D115" s="17">
        <v>2045</v>
      </c>
      <c r="E115" s="17">
        <v>0</v>
      </c>
      <c r="F115" s="17">
        <f>I115+N115+P115+S115+V115</f>
        <v>2045</v>
      </c>
      <c r="G115" s="17">
        <v>0</v>
      </c>
      <c r="H115" s="17"/>
      <c r="I115" s="17">
        <v>0</v>
      </c>
      <c r="J115" s="17">
        <v>0</v>
      </c>
      <c r="K115" s="17">
        <v>0</v>
      </c>
      <c r="L115" s="17">
        <v>0</v>
      </c>
      <c r="M115" s="17"/>
      <c r="N115" s="17">
        <v>0</v>
      </c>
      <c r="O115" s="17">
        <v>0</v>
      </c>
      <c r="P115" s="17">
        <v>2045</v>
      </c>
      <c r="Q115" s="17">
        <v>0</v>
      </c>
      <c r="R115" s="17"/>
      <c r="S115" s="17">
        <v>0</v>
      </c>
      <c r="T115" s="17">
        <v>0</v>
      </c>
      <c r="U115" s="17"/>
      <c r="V115" s="17">
        <v>0</v>
      </c>
      <c r="W115" s="17">
        <v>0</v>
      </c>
    </row>
    <row r="116" spans="1:23" ht="18.75" customHeight="1" thickBot="1" x14ac:dyDescent="0.3">
      <c r="A116" s="17" t="s">
        <v>33</v>
      </c>
      <c r="B116" s="18" t="s">
        <v>201</v>
      </c>
      <c r="C116" s="17" t="s">
        <v>55</v>
      </c>
      <c r="D116" s="17">
        <v>6545</v>
      </c>
      <c r="E116" s="17">
        <v>0</v>
      </c>
      <c r="F116" s="17">
        <f>I116+N116+P116+S116+V116</f>
        <v>6545</v>
      </c>
      <c r="G116" s="17">
        <v>0</v>
      </c>
      <c r="H116" s="17"/>
      <c r="I116" s="17">
        <v>0</v>
      </c>
      <c r="J116" s="17">
        <v>0</v>
      </c>
      <c r="K116" s="17">
        <v>0</v>
      </c>
      <c r="L116" s="17">
        <v>0</v>
      </c>
      <c r="M116" s="17"/>
      <c r="N116" s="17">
        <v>0</v>
      </c>
      <c r="O116" s="17">
        <v>0</v>
      </c>
      <c r="P116" s="17">
        <v>6545</v>
      </c>
      <c r="Q116" s="17">
        <v>0</v>
      </c>
      <c r="R116" s="17"/>
      <c r="S116" s="17">
        <v>0</v>
      </c>
      <c r="T116" s="17">
        <v>0</v>
      </c>
      <c r="U116" s="17"/>
      <c r="V116" s="17">
        <v>0</v>
      </c>
      <c r="W116" s="17">
        <v>0</v>
      </c>
    </row>
    <row r="117" spans="1:23" ht="45.75" customHeight="1" thickBot="1" x14ac:dyDescent="0.3">
      <c r="A117" s="26" t="s">
        <v>202</v>
      </c>
      <c r="B117" s="26" t="s">
        <v>203</v>
      </c>
      <c r="C117" s="26"/>
      <c r="D117" s="26">
        <f>SUM(D118:D124)</f>
        <v>27102</v>
      </c>
      <c r="E117" s="26">
        <f>SUM(E118:E124)</f>
        <v>0</v>
      </c>
      <c r="F117" s="26">
        <f>SUM(F118:F124)</f>
        <v>27102</v>
      </c>
      <c r="G117" s="26">
        <f>SUM(G118:G124)</f>
        <v>0</v>
      </c>
      <c r="H117" s="26"/>
      <c r="I117" s="26">
        <f>SUM(I118:I124)</f>
        <v>0</v>
      </c>
      <c r="J117" s="26">
        <f>SUM(J118:J124)</f>
        <v>0</v>
      </c>
      <c r="K117" s="26">
        <f>SUM(K118:K124)</f>
        <v>0</v>
      </c>
      <c r="L117" s="26">
        <f>SUM(L118:L124)</f>
        <v>0</v>
      </c>
      <c r="M117" s="27"/>
      <c r="N117" s="26">
        <f>SUM(N118:N124)</f>
        <v>0</v>
      </c>
      <c r="O117" s="26">
        <f>SUM(O118:O124)</f>
        <v>0</v>
      </c>
      <c r="P117" s="26">
        <f>SUM(P118:P124)</f>
        <v>27102</v>
      </c>
      <c r="Q117" s="26">
        <f>SUM(Q118:Q124)</f>
        <v>0</v>
      </c>
      <c r="R117" s="26"/>
      <c r="S117" s="26">
        <f>SUM(S118:S124)</f>
        <v>0</v>
      </c>
      <c r="T117" s="26">
        <f>SUM(T118:T124)</f>
        <v>0</v>
      </c>
      <c r="U117" s="26"/>
      <c r="V117" s="26">
        <f>SUM(V118:V124)</f>
        <v>0</v>
      </c>
      <c r="W117" s="26">
        <f>SUM(W118:W124)</f>
        <v>0</v>
      </c>
    </row>
    <row r="118" spans="1:23" ht="30.75" customHeight="1" thickBot="1" x14ac:dyDescent="0.3">
      <c r="A118" s="17" t="s">
        <v>33</v>
      </c>
      <c r="B118" s="18" t="s">
        <v>204</v>
      </c>
      <c r="C118" s="17" t="s">
        <v>43</v>
      </c>
      <c r="D118" s="17">
        <v>1278</v>
      </c>
      <c r="E118" s="17">
        <v>0</v>
      </c>
      <c r="F118" s="17">
        <f t="shared" ref="F118:F122" si="4">I118+N118+P118+S118+V118</f>
        <v>1278</v>
      </c>
      <c r="G118" s="17">
        <v>0</v>
      </c>
      <c r="H118" s="17"/>
      <c r="I118" s="17">
        <v>0</v>
      </c>
      <c r="J118" s="17">
        <v>0</v>
      </c>
      <c r="K118" s="17">
        <v>0</v>
      </c>
      <c r="L118" s="17">
        <v>0</v>
      </c>
      <c r="M118" s="17"/>
      <c r="N118" s="17">
        <v>0</v>
      </c>
      <c r="O118" s="17">
        <v>0</v>
      </c>
      <c r="P118" s="17">
        <v>1278</v>
      </c>
      <c r="Q118" s="17">
        <v>0</v>
      </c>
      <c r="R118" s="17"/>
      <c r="S118" s="17">
        <v>0</v>
      </c>
      <c r="T118" s="17">
        <v>0</v>
      </c>
      <c r="U118" s="17"/>
      <c r="V118" s="17">
        <v>0</v>
      </c>
      <c r="W118" s="17">
        <v>0</v>
      </c>
    </row>
    <row r="119" spans="1:23" ht="45.75" customHeight="1" thickBot="1" x14ac:dyDescent="0.3">
      <c r="A119" s="17" t="s">
        <v>33</v>
      </c>
      <c r="B119" s="18" t="s">
        <v>205</v>
      </c>
      <c r="C119" s="17" t="s">
        <v>43</v>
      </c>
      <c r="D119" s="17">
        <v>9209</v>
      </c>
      <c r="E119" s="17">
        <v>0</v>
      </c>
      <c r="F119" s="17">
        <f t="shared" si="4"/>
        <v>9209</v>
      </c>
      <c r="G119" s="17">
        <v>0</v>
      </c>
      <c r="H119" s="17"/>
      <c r="I119" s="17">
        <v>0</v>
      </c>
      <c r="J119" s="17">
        <v>0</v>
      </c>
      <c r="K119" s="17">
        <v>0</v>
      </c>
      <c r="L119" s="17">
        <v>0</v>
      </c>
      <c r="M119" s="17"/>
      <c r="N119" s="17">
        <v>0</v>
      </c>
      <c r="O119" s="17">
        <v>0</v>
      </c>
      <c r="P119" s="17">
        <v>9209</v>
      </c>
      <c r="Q119" s="17">
        <v>0</v>
      </c>
      <c r="R119" s="17"/>
      <c r="S119" s="17">
        <v>0</v>
      </c>
      <c r="T119" s="17">
        <v>0</v>
      </c>
      <c r="U119" s="17"/>
      <c r="V119" s="17">
        <v>0</v>
      </c>
      <c r="W119" s="17">
        <v>0</v>
      </c>
    </row>
    <row r="120" spans="1:23" ht="30.75" customHeight="1" thickBot="1" x14ac:dyDescent="0.3">
      <c r="A120" s="17" t="s">
        <v>33</v>
      </c>
      <c r="B120" s="18" t="s">
        <v>206</v>
      </c>
      <c r="C120" s="17" t="s">
        <v>43</v>
      </c>
      <c r="D120" s="17">
        <v>6140</v>
      </c>
      <c r="E120" s="17">
        <v>0</v>
      </c>
      <c r="F120" s="17">
        <f t="shared" si="4"/>
        <v>6140</v>
      </c>
      <c r="G120" s="17">
        <v>0</v>
      </c>
      <c r="H120" s="17"/>
      <c r="I120" s="17">
        <v>0</v>
      </c>
      <c r="J120" s="17">
        <v>0</v>
      </c>
      <c r="K120" s="17">
        <v>0</v>
      </c>
      <c r="L120" s="17">
        <v>0</v>
      </c>
      <c r="M120" s="17"/>
      <c r="N120" s="17">
        <v>0</v>
      </c>
      <c r="O120" s="17">
        <v>0</v>
      </c>
      <c r="P120" s="17">
        <v>6140</v>
      </c>
      <c r="Q120" s="17">
        <v>0</v>
      </c>
      <c r="R120" s="17"/>
      <c r="S120" s="17">
        <v>0</v>
      </c>
      <c r="T120" s="17">
        <v>0</v>
      </c>
      <c r="U120" s="17"/>
      <c r="V120" s="17">
        <v>0</v>
      </c>
      <c r="W120" s="17">
        <v>0</v>
      </c>
    </row>
    <row r="121" spans="1:23" ht="30.75" customHeight="1" thickBot="1" x14ac:dyDescent="0.3">
      <c r="A121" s="17" t="s">
        <v>33</v>
      </c>
      <c r="B121" s="18" t="s">
        <v>207</v>
      </c>
      <c r="C121" s="17" t="s">
        <v>43</v>
      </c>
      <c r="D121" s="17">
        <v>3070</v>
      </c>
      <c r="E121" s="17">
        <v>0</v>
      </c>
      <c r="F121" s="17">
        <f t="shared" si="4"/>
        <v>3070</v>
      </c>
      <c r="G121" s="17">
        <v>0</v>
      </c>
      <c r="H121" s="17"/>
      <c r="I121" s="17">
        <v>0</v>
      </c>
      <c r="J121" s="17">
        <v>0</v>
      </c>
      <c r="K121" s="17">
        <v>0</v>
      </c>
      <c r="L121" s="17">
        <v>0</v>
      </c>
      <c r="M121" s="17"/>
      <c r="N121" s="17">
        <v>0</v>
      </c>
      <c r="O121" s="17">
        <v>0</v>
      </c>
      <c r="P121" s="17">
        <v>3070</v>
      </c>
      <c r="Q121" s="17">
        <v>0</v>
      </c>
      <c r="R121" s="17"/>
      <c r="S121" s="17">
        <v>0</v>
      </c>
      <c r="T121" s="17">
        <v>0</v>
      </c>
      <c r="U121" s="17"/>
      <c r="V121" s="17">
        <v>0</v>
      </c>
      <c r="W121" s="17">
        <v>0</v>
      </c>
    </row>
    <row r="122" spans="1:23" ht="18.75" customHeight="1" thickBot="1" x14ac:dyDescent="0.3">
      <c r="A122" s="17" t="s">
        <v>33</v>
      </c>
      <c r="B122" s="28" t="s">
        <v>208</v>
      </c>
      <c r="C122" s="17" t="s">
        <v>55</v>
      </c>
      <c r="D122" s="17">
        <v>1636</v>
      </c>
      <c r="E122" s="17">
        <v>0</v>
      </c>
      <c r="F122" s="17">
        <f t="shared" si="4"/>
        <v>1636</v>
      </c>
      <c r="G122" s="17">
        <v>0</v>
      </c>
      <c r="H122" s="17"/>
      <c r="I122" s="17">
        <v>0</v>
      </c>
      <c r="J122" s="17">
        <v>0</v>
      </c>
      <c r="K122" s="17">
        <v>0</v>
      </c>
      <c r="L122" s="17">
        <v>0</v>
      </c>
      <c r="M122" s="17"/>
      <c r="N122" s="17">
        <v>0</v>
      </c>
      <c r="O122" s="17">
        <v>0</v>
      </c>
      <c r="P122" s="17">
        <v>1636</v>
      </c>
      <c r="Q122" s="17">
        <v>0</v>
      </c>
      <c r="R122" s="17"/>
      <c r="S122" s="17">
        <v>0</v>
      </c>
      <c r="T122" s="17">
        <v>0</v>
      </c>
      <c r="U122" s="17"/>
      <c r="V122" s="17">
        <v>0</v>
      </c>
      <c r="W122" s="17">
        <v>0</v>
      </c>
    </row>
    <row r="123" spans="1:23" ht="29.25" customHeight="1" thickBot="1" x14ac:dyDescent="0.3">
      <c r="A123" s="17" t="s">
        <v>33</v>
      </c>
      <c r="B123" s="29" t="s">
        <v>209</v>
      </c>
      <c r="C123" s="17" t="s">
        <v>55</v>
      </c>
      <c r="D123" s="17">
        <v>2699</v>
      </c>
      <c r="E123" s="17">
        <v>0</v>
      </c>
      <c r="F123" s="17">
        <f>I123+N123+P123+S123+V123</f>
        <v>2699</v>
      </c>
      <c r="G123" s="17">
        <v>0</v>
      </c>
      <c r="H123" s="17"/>
      <c r="I123" s="17">
        <v>0</v>
      </c>
      <c r="J123" s="17">
        <v>0</v>
      </c>
      <c r="K123" s="17">
        <v>0</v>
      </c>
      <c r="L123" s="17">
        <v>0</v>
      </c>
      <c r="M123" s="17"/>
      <c r="N123" s="17">
        <v>0</v>
      </c>
      <c r="O123" s="17">
        <v>0</v>
      </c>
      <c r="P123" s="17">
        <v>2699</v>
      </c>
      <c r="Q123" s="17">
        <v>0</v>
      </c>
      <c r="R123" s="17"/>
      <c r="S123" s="17">
        <v>0</v>
      </c>
      <c r="T123" s="17">
        <v>0</v>
      </c>
      <c r="U123" s="17"/>
      <c r="V123" s="17">
        <v>0</v>
      </c>
      <c r="W123" s="17">
        <v>0</v>
      </c>
    </row>
    <row r="124" spans="1:23" ht="30.75" customHeight="1" thickBot="1" x14ac:dyDescent="0.3">
      <c r="A124" s="20">
        <v>1123</v>
      </c>
      <c r="B124" s="18" t="s">
        <v>210</v>
      </c>
      <c r="C124" s="17" t="s">
        <v>55</v>
      </c>
      <c r="D124" s="17">
        <v>3070</v>
      </c>
      <c r="E124" s="17">
        <v>0</v>
      </c>
      <c r="F124" s="17">
        <f>I124+N124+P124+S124+V124</f>
        <v>3070</v>
      </c>
      <c r="G124" s="17">
        <v>0</v>
      </c>
      <c r="H124" s="17"/>
      <c r="I124" s="17">
        <v>0</v>
      </c>
      <c r="J124" s="17">
        <v>0</v>
      </c>
      <c r="K124" s="17">
        <v>0</v>
      </c>
      <c r="L124" s="17">
        <v>0</v>
      </c>
      <c r="M124" s="17"/>
      <c r="N124" s="17">
        <v>0</v>
      </c>
      <c r="O124" s="17">
        <v>0</v>
      </c>
      <c r="P124" s="17">
        <v>3070</v>
      </c>
      <c r="Q124" s="17">
        <v>0</v>
      </c>
      <c r="R124" s="17"/>
      <c r="S124" s="17">
        <v>0</v>
      </c>
      <c r="T124" s="17">
        <v>0</v>
      </c>
      <c r="U124" s="17"/>
      <c r="V124" s="17">
        <v>0</v>
      </c>
      <c r="W124" s="17">
        <v>0</v>
      </c>
    </row>
    <row r="125" spans="1:23" ht="30.75" customHeight="1" thickBot="1" x14ac:dyDescent="0.3">
      <c r="A125" s="26" t="s">
        <v>211</v>
      </c>
      <c r="B125" s="26" t="s">
        <v>212</v>
      </c>
      <c r="C125" s="26"/>
      <c r="D125" s="26">
        <f>SUM(D126:D129)</f>
        <v>98266</v>
      </c>
      <c r="E125" s="26">
        <f>SUM(E126:E129)</f>
        <v>0</v>
      </c>
      <c r="F125" s="26">
        <f>SUM(F126:F129)</f>
        <v>98266</v>
      </c>
      <c r="G125" s="26">
        <f>SUM(G126:G129)</f>
        <v>0</v>
      </c>
      <c r="H125" s="26"/>
      <c r="I125" s="26">
        <f>SUM(I126:I129)</f>
        <v>0</v>
      </c>
      <c r="J125" s="26">
        <f>SUM(J126:J129)</f>
        <v>0</v>
      </c>
      <c r="K125" s="26">
        <f>SUM(K126:K129)</f>
        <v>0</v>
      </c>
      <c r="L125" s="26">
        <f>SUM(L126:L129)</f>
        <v>0</v>
      </c>
      <c r="M125" s="27"/>
      <c r="N125" s="26">
        <f>SUM(N126:N129)</f>
        <v>0</v>
      </c>
      <c r="O125" s="26">
        <f>SUM(O126:O129)</f>
        <v>0</v>
      </c>
      <c r="P125" s="26">
        <f>SUM(P126:P129)</f>
        <v>98266</v>
      </c>
      <c r="Q125" s="26">
        <f>SUM(Q126:Q129)</f>
        <v>0</v>
      </c>
      <c r="R125" s="26"/>
      <c r="S125" s="26">
        <f>SUM(S126:S129)</f>
        <v>0</v>
      </c>
      <c r="T125" s="26">
        <f>SUM(T126:T129)</f>
        <v>0</v>
      </c>
      <c r="U125" s="26"/>
      <c r="V125" s="26">
        <f>SUM(V126:V129)</f>
        <v>0</v>
      </c>
      <c r="W125" s="26">
        <f>SUM(W126:W129)</f>
        <v>0</v>
      </c>
    </row>
    <row r="126" spans="1:23" ht="15.75" customHeight="1" thickBot="1" x14ac:dyDescent="0.3">
      <c r="A126" s="17" t="s">
        <v>33</v>
      </c>
      <c r="B126" s="18" t="s">
        <v>213</v>
      </c>
      <c r="C126" s="17" t="s">
        <v>48</v>
      </c>
      <c r="D126" s="17">
        <v>30678</v>
      </c>
      <c r="E126" s="17">
        <v>0</v>
      </c>
      <c r="F126" s="17">
        <f>I126+N126+P126+S126+V126</f>
        <v>30678</v>
      </c>
      <c r="G126" s="17">
        <v>0</v>
      </c>
      <c r="H126" s="17"/>
      <c r="I126" s="17">
        <v>0</v>
      </c>
      <c r="J126" s="17">
        <v>0</v>
      </c>
      <c r="K126" s="17">
        <v>0</v>
      </c>
      <c r="L126" s="17">
        <v>0</v>
      </c>
      <c r="M126" s="17"/>
      <c r="N126" s="17">
        <v>0</v>
      </c>
      <c r="O126" s="17">
        <v>0</v>
      </c>
      <c r="P126" s="17">
        <v>30678</v>
      </c>
      <c r="Q126" s="17">
        <v>0</v>
      </c>
      <c r="R126" s="17"/>
      <c r="S126" s="17">
        <v>0</v>
      </c>
      <c r="T126" s="17">
        <v>0</v>
      </c>
      <c r="U126" s="17"/>
      <c r="V126" s="17">
        <v>0</v>
      </c>
      <c r="W126" s="17">
        <v>0</v>
      </c>
    </row>
    <row r="127" spans="1:23" ht="15.75" customHeight="1" thickBot="1" x14ac:dyDescent="0.3">
      <c r="A127" s="17" t="s">
        <v>33</v>
      </c>
      <c r="B127" s="18" t="s">
        <v>214</v>
      </c>
      <c r="C127" s="17" t="s">
        <v>48</v>
      </c>
      <c r="D127" s="17">
        <v>30678</v>
      </c>
      <c r="E127" s="17">
        <v>0</v>
      </c>
      <c r="F127" s="17">
        <f>I127+N127+P127+S127+V127</f>
        <v>30678</v>
      </c>
      <c r="G127" s="17">
        <v>0</v>
      </c>
      <c r="H127" s="17"/>
      <c r="I127" s="17">
        <v>0</v>
      </c>
      <c r="J127" s="17">
        <v>0</v>
      </c>
      <c r="K127" s="17">
        <v>0</v>
      </c>
      <c r="L127" s="17">
        <v>0</v>
      </c>
      <c r="M127" s="17"/>
      <c r="N127" s="17">
        <v>0</v>
      </c>
      <c r="O127" s="17">
        <v>0</v>
      </c>
      <c r="P127" s="17">
        <v>30678</v>
      </c>
      <c r="Q127" s="17">
        <v>0</v>
      </c>
      <c r="R127" s="17"/>
      <c r="S127" s="17">
        <v>0</v>
      </c>
      <c r="T127" s="17">
        <v>0</v>
      </c>
      <c r="U127" s="17"/>
      <c r="V127" s="17">
        <v>0</v>
      </c>
      <c r="W127" s="17">
        <v>0</v>
      </c>
    </row>
    <row r="128" spans="1:23" ht="45.75" customHeight="1" thickBot="1" x14ac:dyDescent="0.3">
      <c r="A128" s="17" t="s">
        <v>33</v>
      </c>
      <c r="B128" s="18" t="s">
        <v>215</v>
      </c>
      <c r="C128" s="17" t="s">
        <v>48</v>
      </c>
      <c r="D128" s="17">
        <v>18918</v>
      </c>
      <c r="E128" s="17">
        <v>0</v>
      </c>
      <c r="F128" s="17">
        <f>I128+N128+P128+S128+V128</f>
        <v>18918</v>
      </c>
      <c r="G128" s="17">
        <v>0</v>
      </c>
      <c r="H128" s="17"/>
      <c r="I128" s="17">
        <v>0</v>
      </c>
      <c r="J128" s="17">
        <v>0</v>
      </c>
      <c r="K128" s="17">
        <v>0</v>
      </c>
      <c r="L128" s="17">
        <v>0</v>
      </c>
      <c r="M128" s="17"/>
      <c r="N128" s="17">
        <v>0</v>
      </c>
      <c r="O128" s="17">
        <v>0</v>
      </c>
      <c r="P128" s="17">
        <v>18918</v>
      </c>
      <c r="Q128" s="17">
        <v>0</v>
      </c>
      <c r="R128" s="17"/>
      <c r="S128" s="17">
        <v>0</v>
      </c>
      <c r="T128" s="17">
        <v>0</v>
      </c>
      <c r="U128" s="17"/>
      <c r="V128" s="17">
        <v>0</v>
      </c>
      <c r="W128" s="17">
        <v>0</v>
      </c>
    </row>
    <row r="129" spans="1:23" ht="15.75" customHeight="1" thickBot="1" x14ac:dyDescent="0.3">
      <c r="A129" s="17" t="s">
        <v>33</v>
      </c>
      <c r="B129" s="30" t="s">
        <v>216</v>
      </c>
      <c r="C129" s="17" t="s">
        <v>55</v>
      </c>
      <c r="D129" s="17">
        <v>17992</v>
      </c>
      <c r="E129" s="17">
        <v>0</v>
      </c>
      <c r="F129" s="17">
        <f>I129+N129+P129+S129+V129</f>
        <v>17992</v>
      </c>
      <c r="G129" s="17">
        <v>0</v>
      </c>
      <c r="H129" s="17"/>
      <c r="I129" s="17">
        <v>0</v>
      </c>
      <c r="J129" s="17">
        <v>0</v>
      </c>
      <c r="K129" s="17">
        <v>0</v>
      </c>
      <c r="L129" s="17">
        <v>0</v>
      </c>
      <c r="M129" s="17"/>
      <c r="N129" s="17">
        <v>0</v>
      </c>
      <c r="O129" s="17">
        <v>0</v>
      </c>
      <c r="P129" s="17">
        <v>17992</v>
      </c>
      <c r="Q129" s="17">
        <v>0</v>
      </c>
      <c r="R129" s="17"/>
      <c r="S129" s="17">
        <v>0</v>
      </c>
      <c r="T129" s="17">
        <v>0</v>
      </c>
      <c r="U129" s="17"/>
      <c r="V129" s="17">
        <v>0</v>
      </c>
      <c r="W129" s="17">
        <v>0</v>
      </c>
    </row>
    <row r="130" spans="1:23" ht="29.25" customHeight="1" thickBot="1" x14ac:dyDescent="0.3">
      <c r="A130" s="13" t="s">
        <v>217</v>
      </c>
      <c r="B130" s="13" t="s">
        <v>218</v>
      </c>
      <c r="C130" s="13"/>
      <c r="D130" s="13">
        <f>D131+D134</f>
        <v>363264</v>
      </c>
      <c r="E130" s="13">
        <f>E131+E134</f>
        <v>16106</v>
      </c>
      <c r="F130" s="13">
        <f>F131+F134</f>
        <v>182788</v>
      </c>
      <c r="G130" s="13">
        <f>G131+G134</f>
        <v>0</v>
      </c>
      <c r="H130" s="13"/>
      <c r="I130" s="13">
        <f>I131+I134</f>
        <v>0</v>
      </c>
      <c r="J130" s="13">
        <f>J131+J134</f>
        <v>0</v>
      </c>
      <c r="K130" s="13">
        <f>K131+K134</f>
        <v>0</v>
      </c>
      <c r="L130" s="13">
        <f>L131+L134</f>
        <v>0</v>
      </c>
      <c r="M130" s="14"/>
      <c r="N130" s="13">
        <f>N131+N134</f>
        <v>182788</v>
      </c>
      <c r="O130" s="13">
        <f>O131+O134</f>
        <v>0</v>
      </c>
      <c r="P130" s="13">
        <f>P131+P134</f>
        <v>0</v>
      </c>
      <c r="Q130" s="13">
        <f>Q131+Q134</f>
        <v>0</v>
      </c>
      <c r="R130" s="13"/>
      <c r="S130" s="13">
        <f>S131+S134</f>
        <v>0</v>
      </c>
      <c r="T130" s="13">
        <f>T131+T134</f>
        <v>0</v>
      </c>
      <c r="U130" s="13"/>
      <c r="V130" s="13">
        <f>V131+V134</f>
        <v>0</v>
      </c>
      <c r="W130" s="13">
        <f>W131+W134</f>
        <v>0</v>
      </c>
    </row>
    <row r="131" spans="1:23" ht="45.75" customHeight="1" thickBot="1" x14ac:dyDescent="0.3">
      <c r="A131" s="26" t="s">
        <v>202</v>
      </c>
      <c r="B131" s="26" t="s">
        <v>203</v>
      </c>
      <c r="C131" s="26"/>
      <c r="D131" s="26">
        <f>SUM(D132:D133)</f>
        <v>72911</v>
      </c>
      <c r="E131" s="26">
        <f>SUM(E132:E133)</f>
        <v>0</v>
      </c>
      <c r="F131" s="26">
        <f>SUM(F132:F133)</f>
        <v>72911</v>
      </c>
      <c r="G131" s="26">
        <f>SUM(G132:G133)</f>
        <v>0</v>
      </c>
      <c r="H131" s="26"/>
      <c r="I131" s="26">
        <f>SUM(I132:I133)</f>
        <v>0</v>
      </c>
      <c r="J131" s="26">
        <f>SUM(J132:J133)</f>
        <v>0</v>
      </c>
      <c r="K131" s="26">
        <f>SUM(K132:K133)</f>
        <v>0</v>
      </c>
      <c r="L131" s="26">
        <f>SUM(L132:L133)</f>
        <v>0</v>
      </c>
      <c r="M131" s="27"/>
      <c r="N131" s="26">
        <f>SUM(N132:N133)</f>
        <v>72911</v>
      </c>
      <c r="O131" s="26">
        <f>SUM(O132:O133)</f>
        <v>0</v>
      </c>
      <c r="P131" s="26">
        <f>SUM(P132:P133)</f>
        <v>0</v>
      </c>
      <c r="Q131" s="26">
        <f>SUM(Q132:Q133)</f>
        <v>0</v>
      </c>
      <c r="R131" s="26"/>
      <c r="S131" s="26">
        <f>SUM(S132:S133)</f>
        <v>0</v>
      </c>
      <c r="T131" s="26">
        <f>SUM(T132:T133)</f>
        <v>0</v>
      </c>
      <c r="U131" s="26"/>
      <c r="V131" s="26">
        <f>SUM(V132:V133)</f>
        <v>0</v>
      </c>
      <c r="W131" s="26">
        <f>SUM(W132:W133)</f>
        <v>0</v>
      </c>
    </row>
    <row r="132" spans="1:23" ht="45" customHeight="1" thickBot="1" x14ac:dyDescent="0.3">
      <c r="A132" s="17" t="s">
        <v>219</v>
      </c>
      <c r="B132" s="18" t="s">
        <v>220</v>
      </c>
      <c r="C132" s="17" t="s">
        <v>55</v>
      </c>
      <c r="D132" s="17">
        <v>71581</v>
      </c>
      <c r="E132" s="17">
        <v>0</v>
      </c>
      <c r="F132" s="17">
        <f>I132+N132+P132+S132+V132</f>
        <v>71581</v>
      </c>
      <c r="G132" s="17">
        <v>0</v>
      </c>
      <c r="H132" s="17"/>
      <c r="I132" s="17">
        <v>0</v>
      </c>
      <c r="J132" s="17">
        <v>0</v>
      </c>
      <c r="K132" s="17">
        <v>0</v>
      </c>
      <c r="L132" s="17">
        <v>0</v>
      </c>
      <c r="M132" s="17" t="s">
        <v>221</v>
      </c>
      <c r="N132" s="17">
        <v>71581</v>
      </c>
      <c r="O132" s="17">
        <v>0</v>
      </c>
      <c r="P132" s="17">
        <v>0</v>
      </c>
      <c r="Q132" s="17">
        <v>0</v>
      </c>
      <c r="R132" s="17"/>
      <c r="S132" s="17">
        <v>0</v>
      </c>
      <c r="T132" s="17">
        <v>0</v>
      </c>
      <c r="U132" s="17"/>
      <c r="V132" s="17">
        <v>0</v>
      </c>
      <c r="W132" s="17">
        <v>0</v>
      </c>
    </row>
    <row r="133" spans="1:23" ht="45.75" customHeight="1" thickBot="1" x14ac:dyDescent="0.3">
      <c r="A133" s="17" t="s">
        <v>219</v>
      </c>
      <c r="B133" s="18" t="s">
        <v>222</v>
      </c>
      <c r="C133" s="17" t="s">
        <v>43</v>
      </c>
      <c r="D133" s="17">
        <v>1330</v>
      </c>
      <c r="E133" s="17">
        <v>0</v>
      </c>
      <c r="F133" s="17">
        <f>I133+N133+P133+S133+V133</f>
        <v>1330</v>
      </c>
      <c r="G133" s="17">
        <v>0</v>
      </c>
      <c r="H133" s="17"/>
      <c r="I133" s="17"/>
      <c r="J133" s="17">
        <v>0</v>
      </c>
      <c r="K133" s="17">
        <v>0</v>
      </c>
      <c r="L133" s="17">
        <v>0</v>
      </c>
      <c r="M133" s="17" t="s">
        <v>223</v>
      </c>
      <c r="N133" s="17">
        <v>1330</v>
      </c>
      <c r="O133" s="17">
        <v>0</v>
      </c>
      <c r="P133" s="17">
        <v>0</v>
      </c>
      <c r="Q133" s="17">
        <v>0</v>
      </c>
      <c r="R133" s="17"/>
      <c r="S133" s="17">
        <v>0</v>
      </c>
      <c r="T133" s="17">
        <v>0</v>
      </c>
      <c r="U133" s="17"/>
      <c r="V133" s="17">
        <v>0</v>
      </c>
      <c r="W133" s="17">
        <v>0</v>
      </c>
    </row>
    <row r="134" spans="1:23" ht="30.75" customHeight="1" thickBot="1" x14ac:dyDescent="0.3">
      <c r="A134" s="26" t="s">
        <v>225</v>
      </c>
      <c r="B134" s="26" t="s">
        <v>226</v>
      </c>
      <c r="C134" s="26"/>
      <c r="D134" s="26">
        <f>D135</f>
        <v>290353</v>
      </c>
      <c r="E134" s="26">
        <f>E135</f>
        <v>16106</v>
      </c>
      <c r="F134" s="26">
        <f>F135</f>
        <v>109877</v>
      </c>
      <c r="G134" s="26">
        <f>G135</f>
        <v>0</v>
      </c>
      <c r="H134" s="26"/>
      <c r="I134" s="26">
        <f>I135</f>
        <v>0</v>
      </c>
      <c r="J134" s="26">
        <f>J135</f>
        <v>0</v>
      </c>
      <c r="K134" s="26">
        <f>K135</f>
        <v>0</v>
      </c>
      <c r="L134" s="26">
        <f>L135</f>
        <v>0</v>
      </c>
      <c r="M134" s="27"/>
      <c r="N134" s="26">
        <f>N135</f>
        <v>109877</v>
      </c>
      <c r="O134" s="26">
        <f>O135</f>
        <v>0</v>
      </c>
      <c r="P134" s="26">
        <f>P135</f>
        <v>0</v>
      </c>
      <c r="Q134" s="26">
        <f>Q135</f>
        <v>0</v>
      </c>
      <c r="R134" s="26"/>
      <c r="S134" s="26">
        <f>S135</f>
        <v>0</v>
      </c>
      <c r="T134" s="26">
        <f>T135</f>
        <v>0</v>
      </c>
      <c r="U134" s="26"/>
      <c r="V134" s="26">
        <f>V135</f>
        <v>0</v>
      </c>
      <c r="W134" s="26">
        <f>W135</f>
        <v>0</v>
      </c>
    </row>
    <row r="135" spans="1:23" ht="15.75" customHeight="1" thickBot="1" x14ac:dyDescent="0.3">
      <c r="A135" s="15"/>
      <c r="B135" s="15" t="s">
        <v>36</v>
      </c>
      <c r="C135" s="15"/>
      <c r="D135" s="15">
        <f>SUM(D136:D140)</f>
        <v>290353</v>
      </c>
      <c r="E135" s="15">
        <f>SUM(E136:E140)</f>
        <v>16106</v>
      </c>
      <c r="F135" s="15">
        <f>SUM(F136:F140)</f>
        <v>109877</v>
      </c>
      <c r="G135" s="15">
        <f>SUM(G136:G140)</f>
        <v>0</v>
      </c>
      <c r="H135" s="15"/>
      <c r="I135" s="15">
        <f>SUM(I136:I140)</f>
        <v>0</v>
      </c>
      <c r="J135" s="15">
        <f>SUM(J136:J140)</f>
        <v>0</v>
      </c>
      <c r="K135" s="15">
        <f>SUM(K136:K140)</f>
        <v>0</v>
      </c>
      <c r="L135" s="15">
        <f>SUM(L136:L140)</f>
        <v>0</v>
      </c>
      <c r="M135" s="16"/>
      <c r="N135" s="15">
        <f>SUM(N136:N140)</f>
        <v>109877</v>
      </c>
      <c r="O135" s="15">
        <f>SUM(O136:O140)</f>
        <v>0</v>
      </c>
      <c r="P135" s="15">
        <f>SUM(P136:P140)</f>
        <v>0</v>
      </c>
      <c r="Q135" s="15">
        <f>SUM(Q136:Q140)</f>
        <v>0</v>
      </c>
      <c r="R135" s="15"/>
      <c r="S135" s="15">
        <f>SUM(S136:S140)</f>
        <v>0</v>
      </c>
      <c r="T135" s="15">
        <f>SUM(T136:T140)</f>
        <v>0</v>
      </c>
      <c r="U135" s="15"/>
      <c r="V135" s="15">
        <f>SUM(V136:V140)</f>
        <v>0</v>
      </c>
      <c r="W135" s="15">
        <f>SUM(W136:W140)</f>
        <v>0</v>
      </c>
    </row>
    <row r="136" spans="1:23" ht="45.75" customHeight="1" thickBot="1" x14ac:dyDescent="0.3">
      <c r="A136" s="17" t="s">
        <v>224</v>
      </c>
      <c r="B136" s="18" t="s">
        <v>227</v>
      </c>
      <c r="C136" s="17" t="s">
        <v>43</v>
      </c>
      <c r="D136" s="17">
        <v>6391</v>
      </c>
      <c r="E136" s="17">
        <v>0</v>
      </c>
      <c r="F136" s="17">
        <f>I136+N136+P136+S136+V136</f>
        <v>6391</v>
      </c>
      <c r="G136" s="17">
        <v>0</v>
      </c>
      <c r="H136" s="17"/>
      <c r="I136" s="17">
        <v>0</v>
      </c>
      <c r="J136" s="17">
        <v>0</v>
      </c>
      <c r="K136" s="17">
        <v>0</v>
      </c>
      <c r="L136" s="17">
        <v>0</v>
      </c>
      <c r="M136" s="17" t="s">
        <v>228</v>
      </c>
      <c r="N136" s="17">
        <v>6391</v>
      </c>
      <c r="O136" s="17">
        <v>0</v>
      </c>
      <c r="P136" s="17">
        <v>0</v>
      </c>
      <c r="Q136" s="17">
        <v>0</v>
      </c>
      <c r="R136" s="17"/>
      <c r="S136" s="17">
        <v>0</v>
      </c>
      <c r="T136" s="17">
        <v>0</v>
      </c>
      <c r="U136" s="17"/>
      <c r="V136" s="17">
        <v>0</v>
      </c>
      <c r="W136" s="17">
        <v>0</v>
      </c>
    </row>
    <row r="137" spans="1:23" ht="45.75" customHeight="1" thickBot="1" x14ac:dyDescent="0.3">
      <c r="A137" s="17" t="s">
        <v>224</v>
      </c>
      <c r="B137" s="18" t="s">
        <v>229</v>
      </c>
      <c r="C137" s="17" t="s">
        <v>43</v>
      </c>
      <c r="D137" s="17">
        <v>40597</v>
      </c>
      <c r="E137" s="17">
        <v>0</v>
      </c>
      <c r="F137" s="17">
        <f>I137+N137+P137+S137+V137</f>
        <v>40597</v>
      </c>
      <c r="G137" s="17">
        <v>0</v>
      </c>
      <c r="H137" s="17"/>
      <c r="I137" s="17">
        <v>0</v>
      </c>
      <c r="J137" s="17">
        <v>0</v>
      </c>
      <c r="K137" s="17">
        <v>0</v>
      </c>
      <c r="L137" s="17">
        <v>0</v>
      </c>
      <c r="M137" s="17" t="s">
        <v>230</v>
      </c>
      <c r="N137" s="17">
        <v>40597</v>
      </c>
      <c r="O137" s="17">
        <v>0</v>
      </c>
      <c r="P137" s="17">
        <v>0</v>
      </c>
      <c r="Q137" s="17">
        <v>0</v>
      </c>
      <c r="R137" s="17"/>
      <c r="S137" s="17">
        <v>0</v>
      </c>
      <c r="T137" s="17">
        <v>0</v>
      </c>
      <c r="U137" s="17"/>
      <c r="V137" s="17">
        <v>0</v>
      </c>
      <c r="W137" s="17">
        <v>0</v>
      </c>
    </row>
    <row r="138" spans="1:23" ht="120.75" customHeight="1" thickBot="1" x14ac:dyDescent="0.3">
      <c r="A138" s="17" t="s">
        <v>224</v>
      </c>
      <c r="B138" s="18" t="s">
        <v>231</v>
      </c>
      <c r="C138" s="17" t="s">
        <v>37</v>
      </c>
      <c r="D138" s="17">
        <v>59300</v>
      </c>
      <c r="E138" s="17">
        <v>16106</v>
      </c>
      <c r="F138" s="17">
        <f>I138+N138+P138+S138+V138</f>
        <v>1534</v>
      </c>
      <c r="G138" s="17">
        <v>0</v>
      </c>
      <c r="H138" s="17"/>
      <c r="I138" s="17">
        <v>0</v>
      </c>
      <c r="J138" s="17">
        <v>0</v>
      </c>
      <c r="K138" s="17">
        <v>0</v>
      </c>
      <c r="L138" s="17">
        <v>0</v>
      </c>
      <c r="M138" s="17" t="s">
        <v>232</v>
      </c>
      <c r="N138" s="17">
        <v>1534</v>
      </c>
      <c r="O138" s="17">
        <v>0</v>
      </c>
      <c r="P138" s="17">
        <v>0</v>
      </c>
      <c r="Q138" s="17">
        <v>0</v>
      </c>
      <c r="R138" s="17"/>
      <c r="S138" s="17">
        <v>0</v>
      </c>
      <c r="T138" s="17">
        <v>0</v>
      </c>
      <c r="U138" s="17"/>
      <c r="V138" s="17">
        <v>0</v>
      </c>
      <c r="W138" s="17">
        <v>0</v>
      </c>
    </row>
    <row r="139" spans="1:23" ht="45.75" customHeight="1" thickBot="1" x14ac:dyDescent="0.3">
      <c r="A139" s="17" t="s">
        <v>224</v>
      </c>
      <c r="B139" s="18" t="s">
        <v>233</v>
      </c>
      <c r="C139" s="17" t="s">
        <v>37</v>
      </c>
      <c r="D139" s="17">
        <v>25565</v>
      </c>
      <c r="E139" s="17">
        <v>0</v>
      </c>
      <c r="F139" s="17">
        <f>I139+N139+P139+S139+V139</f>
        <v>25565</v>
      </c>
      <c r="G139" s="17">
        <v>0</v>
      </c>
      <c r="H139" s="17"/>
      <c r="I139" s="17">
        <v>0</v>
      </c>
      <c r="J139" s="17">
        <v>0</v>
      </c>
      <c r="K139" s="17">
        <v>0</v>
      </c>
      <c r="L139" s="17">
        <v>0</v>
      </c>
      <c r="M139" s="17" t="s">
        <v>234</v>
      </c>
      <c r="N139" s="17">
        <v>25565</v>
      </c>
      <c r="O139" s="17">
        <v>0</v>
      </c>
      <c r="P139" s="17">
        <v>0</v>
      </c>
      <c r="Q139" s="17">
        <v>0</v>
      </c>
      <c r="R139" s="17"/>
      <c r="S139" s="17">
        <v>0</v>
      </c>
      <c r="T139" s="17">
        <v>0</v>
      </c>
      <c r="U139" s="17"/>
      <c r="V139" s="17">
        <v>0</v>
      </c>
      <c r="W139" s="17">
        <v>0</v>
      </c>
    </row>
    <row r="140" spans="1:23" ht="75.75" customHeight="1" thickBot="1" x14ac:dyDescent="0.3">
      <c r="A140" s="17" t="s">
        <v>224</v>
      </c>
      <c r="B140" s="18" t="s">
        <v>235</v>
      </c>
      <c r="C140" s="17" t="s">
        <v>48</v>
      </c>
      <c r="D140" s="17">
        <v>158500</v>
      </c>
      <c r="E140" s="17">
        <v>0</v>
      </c>
      <c r="F140" s="17">
        <f>I140+N140+P140+S140+V140</f>
        <v>35790</v>
      </c>
      <c r="G140" s="17">
        <v>0</v>
      </c>
      <c r="H140" s="17"/>
      <c r="I140" s="17">
        <v>0</v>
      </c>
      <c r="J140" s="17">
        <v>0</v>
      </c>
      <c r="K140" s="17">
        <v>0</v>
      </c>
      <c r="L140" s="17">
        <v>0</v>
      </c>
      <c r="M140" s="17" t="s">
        <v>236</v>
      </c>
      <c r="N140" s="17">
        <v>35790</v>
      </c>
      <c r="O140" s="17">
        <v>0</v>
      </c>
      <c r="P140" s="17">
        <v>0</v>
      </c>
      <c r="Q140" s="17">
        <v>0</v>
      </c>
      <c r="R140" s="17"/>
      <c r="S140" s="17">
        <v>0</v>
      </c>
      <c r="T140" s="17">
        <v>0</v>
      </c>
      <c r="U140" s="17"/>
      <c r="V140" s="17">
        <v>0</v>
      </c>
      <c r="W140" s="17">
        <v>0</v>
      </c>
    </row>
    <row r="141" spans="1:23" ht="29.25" customHeight="1" thickBot="1" x14ac:dyDescent="0.3">
      <c r="A141" s="13" t="s">
        <v>39</v>
      </c>
      <c r="B141" s="13" t="s">
        <v>40</v>
      </c>
      <c r="C141" s="13"/>
      <c r="D141" s="13">
        <f>D142+D146+D151+D178+D179</f>
        <v>6624278</v>
      </c>
      <c r="E141" s="13">
        <f>E142+E146+E151+E178+E179</f>
        <v>3743605</v>
      </c>
      <c r="F141" s="13">
        <f>F142+F146+F151+F178+F179</f>
        <v>1727404</v>
      </c>
      <c r="G141" s="13">
        <f>G142+G146+G151+G178+G179</f>
        <v>0</v>
      </c>
      <c r="H141" s="13"/>
      <c r="I141" s="13">
        <f>I142+I146+I151+I178+I179</f>
        <v>129067</v>
      </c>
      <c r="J141" s="13">
        <f>J142+J146+J151+J178+J179</f>
        <v>129067</v>
      </c>
      <c r="K141" s="13">
        <f>K142+K146+K151+K178+K179</f>
        <v>0</v>
      </c>
      <c r="L141" s="13">
        <f>L142+L146+L151+L178+L179</f>
        <v>0</v>
      </c>
      <c r="M141" s="14"/>
      <c r="N141" s="13">
        <f>N142+N146+N151+N178+N179</f>
        <v>855740</v>
      </c>
      <c r="O141" s="13">
        <f>O142+O146+O151+O178+O179</f>
        <v>0</v>
      </c>
      <c r="P141" s="13">
        <f>P142+P146+P151+P178+P179</f>
        <v>742597</v>
      </c>
      <c r="Q141" s="13">
        <f>Q142+Q146+Q151+Q178+Q179</f>
        <v>0</v>
      </c>
      <c r="R141" s="13"/>
      <c r="S141" s="13">
        <f>S142+S146+S151+S178+S179</f>
        <v>0</v>
      </c>
      <c r="T141" s="13">
        <f>T142+T146+T151+T178+T179</f>
        <v>0</v>
      </c>
      <c r="U141" s="13"/>
      <c r="V141" s="13">
        <f>V142+V146+V151+V178+V179</f>
        <v>0</v>
      </c>
      <c r="W141" s="13">
        <f>W142+W146+W151+W178+W179</f>
        <v>0</v>
      </c>
    </row>
    <row r="142" spans="1:23" ht="30.75" customHeight="1" thickBot="1" x14ac:dyDescent="0.3">
      <c r="A142" s="26" t="s">
        <v>197</v>
      </c>
      <c r="B142" s="26" t="s">
        <v>198</v>
      </c>
      <c r="C142" s="26"/>
      <c r="D142" s="26">
        <f>SUM(D143:D145)</f>
        <v>16105</v>
      </c>
      <c r="E142" s="26">
        <f>SUM(E143:E145)</f>
        <v>0</v>
      </c>
      <c r="F142" s="26">
        <f>SUM(F143:F145)</f>
        <v>16105</v>
      </c>
      <c r="G142" s="26">
        <f>SUM(G143:G145)</f>
        <v>0</v>
      </c>
      <c r="H142" s="26"/>
      <c r="I142" s="26">
        <f>SUM(I143:I145)</f>
        <v>0</v>
      </c>
      <c r="J142" s="26">
        <f>SUM(J143:J145)</f>
        <v>0</v>
      </c>
      <c r="K142" s="26">
        <f>SUM(K143:K145)</f>
        <v>0</v>
      </c>
      <c r="L142" s="26">
        <f>SUM(L143:L145)</f>
        <v>0</v>
      </c>
      <c r="M142" s="27"/>
      <c r="N142" s="26">
        <f>SUM(N143:N145)</f>
        <v>3323</v>
      </c>
      <c r="O142" s="26">
        <f>SUM(O143:O145)</f>
        <v>0</v>
      </c>
      <c r="P142" s="26">
        <f>SUM(P143:P145)</f>
        <v>12782</v>
      </c>
      <c r="Q142" s="26">
        <f>SUM(Q143:Q145)</f>
        <v>0</v>
      </c>
      <c r="R142" s="26"/>
      <c r="S142" s="26">
        <f>SUM(S143:S145)</f>
        <v>0</v>
      </c>
      <c r="T142" s="26">
        <f>SUM(T143:T145)</f>
        <v>0</v>
      </c>
      <c r="U142" s="26"/>
      <c r="V142" s="26">
        <f>SUM(V143:V145)</f>
        <v>0</v>
      </c>
      <c r="W142" s="26">
        <f>SUM(W143:W145)</f>
        <v>0</v>
      </c>
    </row>
    <row r="143" spans="1:23" ht="30.75" customHeight="1" thickBot="1" x14ac:dyDescent="0.3">
      <c r="A143" s="31">
        <v>3337</v>
      </c>
      <c r="B143" s="32" t="s">
        <v>237</v>
      </c>
      <c r="C143" s="32" t="s">
        <v>55</v>
      </c>
      <c r="D143" s="32">
        <v>10226</v>
      </c>
      <c r="E143" s="32"/>
      <c r="F143" s="32">
        <f>I143+N143+P143+S143+V143</f>
        <v>10226</v>
      </c>
      <c r="G143" s="32">
        <v>0</v>
      </c>
      <c r="H143" s="32"/>
      <c r="I143" s="32">
        <v>0</v>
      </c>
      <c r="J143" s="32">
        <v>0</v>
      </c>
      <c r="K143" s="32">
        <v>0</v>
      </c>
      <c r="L143" s="32">
        <v>0</v>
      </c>
      <c r="M143" s="33"/>
      <c r="N143" s="32">
        <v>0</v>
      </c>
      <c r="O143" s="32">
        <v>0</v>
      </c>
      <c r="P143" s="32">
        <v>10226</v>
      </c>
      <c r="Q143" s="32">
        <v>0</v>
      </c>
      <c r="R143" s="32"/>
      <c r="S143" s="32">
        <v>0</v>
      </c>
      <c r="T143" s="32">
        <v>0</v>
      </c>
      <c r="U143" s="32"/>
      <c r="V143" s="32">
        <v>0</v>
      </c>
      <c r="W143" s="32">
        <v>0</v>
      </c>
    </row>
    <row r="144" spans="1:23" ht="30.75" customHeight="1" thickBot="1" x14ac:dyDescent="0.3">
      <c r="A144" s="31">
        <v>3337</v>
      </c>
      <c r="B144" s="32" t="s">
        <v>238</v>
      </c>
      <c r="C144" s="32" t="s">
        <v>55</v>
      </c>
      <c r="D144" s="32">
        <v>2556</v>
      </c>
      <c r="E144" s="32"/>
      <c r="F144" s="32">
        <f>I144+N144+P144+S144+V144</f>
        <v>2556</v>
      </c>
      <c r="G144" s="32">
        <v>0</v>
      </c>
      <c r="H144" s="32"/>
      <c r="I144" s="32">
        <v>0</v>
      </c>
      <c r="J144" s="32">
        <v>0</v>
      </c>
      <c r="K144" s="32">
        <v>0</v>
      </c>
      <c r="L144" s="32">
        <v>0</v>
      </c>
      <c r="M144" s="33"/>
      <c r="N144" s="32">
        <v>0</v>
      </c>
      <c r="O144" s="32">
        <v>0</v>
      </c>
      <c r="P144" s="32">
        <v>2556</v>
      </c>
      <c r="Q144" s="32">
        <v>0</v>
      </c>
      <c r="R144" s="32"/>
      <c r="S144" s="32">
        <v>0</v>
      </c>
      <c r="T144" s="32">
        <v>0</v>
      </c>
      <c r="U144" s="32"/>
      <c r="V144" s="32">
        <v>0</v>
      </c>
      <c r="W144" s="32">
        <v>0</v>
      </c>
    </row>
    <row r="145" spans="1:23" ht="43.5" customHeight="1" thickBot="1" x14ac:dyDescent="0.3">
      <c r="A145" s="20">
        <v>3338</v>
      </c>
      <c r="B145" s="18" t="s">
        <v>239</v>
      </c>
      <c r="C145" s="17" t="s">
        <v>55</v>
      </c>
      <c r="D145" s="17">
        <v>3323</v>
      </c>
      <c r="E145" s="17">
        <v>0</v>
      </c>
      <c r="F145" s="17">
        <f>I145+N145+P145+S145+V145</f>
        <v>3323</v>
      </c>
      <c r="G145" s="17">
        <v>0</v>
      </c>
      <c r="H145" s="17"/>
      <c r="I145" s="17">
        <v>0</v>
      </c>
      <c r="J145" s="17">
        <v>0</v>
      </c>
      <c r="K145" s="17">
        <v>0</v>
      </c>
      <c r="L145" s="17">
        <v>0</v>
      </c>
      <c r="M145" s="21">
        <v>3111</v>
      </c>
      <c r="N145" s="17">
        <v>3323</v>
      </c>
      <c r="O145" s="17">
        <v>0</v>
      </c>
      <c r="P145" s="17">
        <v>0</v>
      </c>
      <c r="Q145" s="17">
        <v>0</v>
      </c>
      <c r="R145" s="17"/>
      <c r="S145" s="17">
        <v>0</v>
      </c>
      <c r="T145" s="17">
        <v>0</v>
      </c>
      <c r="U145" s="17"/>
      <c r="V145" s="17">
        <v>0</v>
      </c>
      <c r="W145" s="17">
        <v>0</v>
      </c>
    </row>
    <row r="146" spans="1:23" ht="15.75" customHeight="1" thickBot="1" x14ac:dyDescent="0.3">
      <c r="A146" s="26" t="s">
        <v>240</v>
      </c>
      <c r="B146" s="26" t="s">
        <v>241</v>
      </c>
      <c r="C146" s="26"/>
      <c r="D146" s="26">
        <f>D147</f>
        <v>6238299</v>
      </c>
      <c r="E146" s="26">
        <f>E147</f>
        <v>3648974</v>
      </c>
      <c r="F146" s="26">
        <f>F147</f>
        <v>1423091</v>
      </c>
      <c r="G146" s="26">
        <f>G147</f>
        <v>0</v>
      </c>
      <c r="H146" s="26"/>
      <c r="I146" s="26">
        <f>I147</f>
        <v>31922</v>
      </c>
      <c r="J146" s="26">
        <f>J147</f>
        <v>31922</v>
      </c>
      <c r="K146" s="26">
        <f>K147</f>
        <v>0</v>
      </c>
      <c r="L146" s="26">
        <f>L147</f>
        <v>0</v>
      </c>
      <c r="M146" s="27"/>
      <c r="N146" s="26">
        <f>N147</f>
        <v>672402</v>
      </c>
      <c r="O146" s="26">
        <f>O147</f>
        <v>0</v>
      </c>
      <c r="P146" s="26">
        <f>P147</f>
        <v>718767</v>
      </c>
      <c r="Q146" s="26">
        <f>Q147</f>
        <v>0</v>
      </c>
      <c r="R146" s="26"/>
      <c r="S146" s="26">
        <f>S147</f>
        <v>0</v>
      </c>
      <c r="T146" s="26">
        <f>T147</f>
        <v>0</v>
      </c>
      <c r="U146" s="26"/>
      <c r="V146" s="26">
        <f>V147</f>
        <v>0</v>
      </c>
      <c r="W146" s="26">
        <f>W147</f>
        <v>0</v>
      </c>
    </row>
    <row r="147" spans="1:23" ht="15.75" customHeight="1" thickBot="1" x14ac:dyDescent="0.3">
      <c r="A147" s="15"/>
      <c r="B147" s="15" t="s">
        <v>242</v>
      </c>
      <c r="C147" s="15"/>
      <c r="D147" s="15">
        <f>SUM(D148:D150)</f>
        <v>6238299</v>
      </c>
      <c r="E147" s="15">
        <f>SUM(E148:E150)</f>
        <v>3648974</v>
      </c>
      <c r="F147" s="15">
        <f>SUM(F148:F150)</f>
        <v>1423091</v>
      </c>
      <c r="G147" s="15">
        <f>SUM(G148:G150)</f>
        <v>0</v>
      </c>
      <c r="H147" s="15"/>
      <c r="I147" s="15">
        <f>SUM(I148:I150)</f>
        <v>31922</v>
      </c>
      <c r="J147" s="15">
        <f>SUM(J148:J150)</f>
        <v>31922</v>
      </c>
      <c r="K147" s="15">
        <f>SUM(K148:K150)</f>
        <v>0</v>
      </c>
      <c r="L147" s="15">
        <f>SUM(L148:L150)</f>
        <v>0</v>
      </c>
      <c r="M147" s="16"/>
      <c r="N147" s="15">
        <f>SUM(N148:N150)</f>
        <v>672402</v>
      </c>
      <c r="O147" s="15">
        <f>SUM(O148:O150)</f>
        <v>0</v>
      </c>
      <c r="P147" s="15">
        <f>SUM(P148:P150)</f>
        <v>718767</v>
      </c>
      <c r="Q147" s="15">
        <f>SUM(Q148:Q150)</f>
        <v>0</v>
      </c>
      <c r="R147" s="15"/>
      <c r="S147" s="15">
        <f>SUM(S148:S150)</f>
        <v>0</v>
      </c>
      <c r="T147" s="15">
        <f>SUM(T148:T150)</f>
        <v>0</v>
      </c>
      <c r="U147" s="15"/>
      <c r="V147" s="15">
        <f>SUM(V148:V150)</f>
        <v>0</v>
      </c>
      <c r="W147" s="15">
        <f>SUM(W148:W150)</f>
        <v>0</v>
      </c>
    </row>
    <row r="148" spans="1:23" ht="45.75" customHeight="1" thickBot="1" x14ac:dyDescent="0.3">
      <c r="A148" s="17" t="s">
        <v>44</v>
      </c>
      <c r="B148" s="52" t="s">
        <v>243</v>
      </c>
      <c r="C148" s="17" t="s">
        <v>63</v>
      </c>
      <c r="D148" s="17">
        <v>2017992</v>
      </c>
      <c r="E148" s="17">
        <v>2015512</v>
      </c>
      <c r="F148" s="17">
        <f>I148+N148+P148+S148+U148</f>
        <v>338622</v>
      </c>
      <c r="G148" s="17">
        <v>0</v>
      </c>
      <c r="H148" s="19">
        <v>3113</v>
      </c>
      <c r="I148" s="17">
        <f>336141-304219</f>
        <v>31922</v>
      </c>
      <c r="J148" s="17">
        <f>336141-304219</f>
        <v>31922</v>
      </c>
      <c r="K148" s="17">
        <v>0</v>
      </c>
      <c r="L148" s="17">
        <v>0</v>
      </c>
      <c r="M148" s="17"/>
      <c r="N148" s="17">
        <v>0</v>
      </c>
      <c r="O148" s="17">
        <v>0</v>
      </c>
      <c r="P148" s="17">
        <f>2481+304219</f>
        <v>306700</v>
      </c>
      <c r="Q148" s="17">
        <v>0</v>
      </c>
      <c r="R148" s="17"/>
      <c r="S148" s="17">
        <v>0</v>
      </c>
      <c r="T148" s="17">
        <v>0</v>
      </c>
      <c r="U148" s="17"/>
      <c r="V148" s="17">
        <v>0</v>
      </c>
      <c r="W148" s="17">
        <v>0</v>
      </c>
    </row>
    <row r="149" spans="1:23" ht="45" customHeight="1" thickBot="1" x14ac:dyDescent="0.3">
      <c r="A149" s="17" t="s">
        <v>44</v>
      </c>
      <c r="B149" s="18" t="s">
        <v>594</v>
      </c>
      <c r="C149" s="17" t="s">
        <v>172</v>
      </c>
      <c r="D149" s="17">
        <v>2845620</v>
      </c>
      <c r="E149" s="17">
        <v>1148545</v>
      </c>
      <c r="F149" s="17">
        <f>I149+N149+P149+S149+V149</f>
        <v>653995</v>
      </c>
      <c r="G149" s="17">
        <v>0</v>
      </c>
      <c r="H149" s="17"/>
      <c r="I149" s="17">
        <v>0</v>
      </c>
      <c r="J149" s="17">
        <v>0</v>
      </c>
      <c r="K149" s="17">
        <v>0</v>
      </c>
      <c r="L149" s="17">
        <v>0</v>
      </c>
      <c r="M149" s="17" t="s">
        <v>244</v>
      </c>
      <c r="N149" s="17">
        <v>653995</v>
      </c>
      <c r="O149" s="17"/>
      <c r="P149" s="17">
        <v>0</v>
      </c>
      <c r="Q149" s="17">
        <v>0</v>
      </c>
      <c r="R149" s="17"/>
      <c r="S149" s="17">
        <v>0</v>
      </c>
      <c r="T149" s="17">
        <v>0</v>
      </c>
      <c r="U149" s="17"/>
      <c r="V149" s="17">
        <v>0</v>
      </c>
      <c r="W149" s="17">
        <v>0</v>
      </c>
    </row>
    <row r="150" spans="1:23" ht="64.5" customHeight="1" thickBot="1" x14ac:dyDescent="0.3">
      <c r="A150" s="17" t="s">
        <v>44</v>
      </c>
      <c r="B150" s="18" t="s">
        <v>245</v>
      </c>
      <c r="C150" s="17" t="s">
        <v>48</v>
      </c>
      <c r="D150" s="17">
        <v>1374687</v>
      </c>
      <c r="E150" s="17">
        <v>484917</v>
      </c>
      <c r="F150" s="17">
        <f>I150+N150+P150+S150+V150</f>
        <v>430474</v>
      </c>
      <c r="G150" s="17">
        <v>0</v>
      </c>
      <c r="H150" s="17"/>
      <c r="I150" s="17">
        <v>0</v>
      </c>
      <c r="J150" s="17">
        <v>0</v>
      </c>
      <c r="K150" s="17">
        <v>0</v>
      </c>
      <c r="L150" s="17">
        <v>0</v>
      </c>
      <c r="M150" s="17" t="s">
        <v>246</v>
      </c>
      <c r="N150" s="17">
        <v>18407</v>
      </c>
      <c r="O150" s="17">
        <v>0</v>
      </c>
      <c r="P150" s="17">
        <v>412067</v>
      </c>
      <c r="Q150" s="17">
        <v>0</v>
      </c>
      <c r="R150" s="17"/>
      <c r="S150" s="17">
        <v>0</v>
      </c>
      <c r="T150" s="17">
        <v>0</v>
      </c>
      <c r="U150" s="17"/>
      <c r="V150" s="17">
        <v>0</v>
      </c>
      <c r="W150" s="17">
        <v>0</v>
      </c>
    </row>
    <row r="151" spans="1:23" ht="45.75" customHeight="1" thickBot="1" x14ac:dyDescent="0.3">
      <c r="A151" s="26" t="s">
        <v>202</v>
      </c>
      <c r="B151" s="26" t="s">
        <v>203</v>
      </c>
      <c r="C151" s="26"/>
      <c r="D151" s="26">
        <f>SUM(D152:D177)</f>
        <v>369874</v>
      </c>
      <c r="E151" s="26">
        <f>SUM(E152:E177)</f>
        <v>94631</v>
      </c>
      <c r="F151" s="26">
        <f>SUM(F152:F177)</f>
        <v>288208</v>
      </c>
      <c r="G151" s="26">
        <f>SUM(G152:G177)</f>
        <v>0</v>
      </c>
      <c r="H151" s="26"/>
      <c r="I151" s="26">
        <f>SUM(I152:I177)</f>
        <v>97145</v>
      </c>
      <c r="J151" s="26">
        <f>SUM(J152:J177)</f>
        <v>97145</v>
      </c>
      <c r="K151" s="26">
        <f>SUM(K152:K177)</f>
        <v>0</v>
      </c>
      <c r="L151" s="26">
        <f>SUM(L152:L177)</f>
        <v>0</v>
      </c>
      <c r="M151" s="27"/>
      <c r="N151" s="26">
        <f>SUM(N152:N177)</f>
        <v>180015</v>
      </c>
      <c r="O151" s="26">
        <f>SUM(O152:O177)</f>
        <v>0</v>
      </c>
      <c r="P151" s="26">
        <f>SUM(P152:P177)</f>
        <v>11048</v>
      </c>
      <c r="Q151" s="26">
        <f>SUM(Q152:Q177)</f>
        <v>0</v>
      </c>
      <c r="R151" s="26"/>
      <c r="S151" s="26">
        <f>SUM(S152:S177)</f>
        <v>0</v>
      </c>
      <c r="T151" s="26">
        <f>SUM(T152:T177)</f>
        <v>0</v>
      </c>
      <c r="U151" s="26"/>
      <c r="V151" s="26">
        <f>SUM(V152:V177)</f>
        <v>0</v>
      </c>
      <c r="W151" s="26">
        <f>SUM(W152:W177)</f>
        <v>0</v>
      </c>
    </row>
    <row r="152" spans="1:23" ht="33" customHeight="1" thickBot="1" x14ac:dyDescent="0.3">
      <c r="A152" s="20">
        <v>3311</v>
      </c>
      <c r="B152" s="18" t="s">
        <v>247</v>
      </c>
      <c r="C152" s="17" t="s">
        <v>55</v>
      </c>
      <c r="D152" s="17">
        <v>3773</v>
      </c>
      <c r="E152" s="17">
        <v>0</v>
      </c>
      <c r="F152" s="17">
        <f t="shared" ref="F152:F175" si="5">I152+N152+P152+S152+V152</f>
        <v>3773</v>
      </c>
      <c r="G152" s="17">
        <v>0</v>
      </c>
      <c r="H152" s="19"/>
      <c r="I152" s="17">
        <v>0</v>
      </c>
      <c r="J152" s="17">
        <v>0</v>
      </c>
      <c r="K152" s="17">
        <v>0</v>
      </c>
      <c r="L152" s="17">
        <v>0</v>
      </c>
      <c r="M152" s="17"/>
      <c r="N152" s="17">
        <v>0</v>
      </c>
      <c r="O152" s="17">
        <v>0</v>
      </c>
      <c r="P152" s="17">
        <v>3773</v>
      </c>
      <c r="Q152" s="17">
        <v>0</v>
      </c>
      <c r="R152" s="17"/>
      <c r="S152" s="17">
        <v>0</v>
      </c>
      <c r="T152" s="17">
        <v>0</v>
      </c>
      <c r="U152" s="17"/>
      <c r="V152" s="17">
        <v>0</v>
      </c>
      <c r="W152" s="17">
        <v>0</v>
      </c>
    </row>
    <row r="153" spans="1:23" ht="33" customHeight="1" thickBot="1" x14ac:dyDescent="0.3">
      <c r="A153" s="20">
        <v>3311</v>
      </c>
      <c r="B153" s="18" t="s">
        <v>248</v>
      </c>
      <c r="C153" s="17" t="s">
        <v>55</v>
      </c>
      <c r="D153" s="17">
        <v>1309</v>
      </c>
      <c r="E153" s="17">
        <v>0</v>
      </c>
      <c r="F153" s="17">
        <f t="shared" si="5"/>
        <v>1309</v>
      </c>
      <c r="G153" s="17">
        <v>0</v>
      </c>
      <c r="H153" s="19"/>
      <c r="I153" s="17">
        <v>0</v>
      </c>
      <c r="J153" s="17">
        <v>0</v>
      </c>
      <c r="K153" s="17">
        <v>0</v>
      </c>
      <c r="L153" s="17">
        <v>0</v>
      </c>
      <c r="M153" s="17"/>
      <c r="N153" s="17">
        <v>0</v>
      </c>
      <c r="O153" s="17">
        <v>0</v>
      </c>
      <c r="P153" s="17">
        <v>1309</v>
      </c>
      <c r="Q153" s="17">
        <v>0</v>
      </c>
      <c r="R153" s="17"/>
      <c r="S153" s="17">
        <v>0</v>
      </c>
      <c r="T153" s="17">
        <v>0</v>
      </c>
      <c r="U153" s="17"/>
      <c r="V153" s="17">
        <v>0</v>
      </c>
      <c r="W153" s="17">
        <v>0</v>
      </c>
    </row>
    <row r="154" spans="1:23" ht="33" customHeight="1" thickBot="1" x14ac:dyDescent="0.3">
      <c r="A154" s="20">
        <v>3311</v>
      </c>
      <c r="B154" s="18" t="s">
        <v>249</v>
      </c>
      <c r="C154" s="17" t="s">
        <v>55</v>
      </c>
      <c r="D154" s="17">
        <v>2122</v>
      </c>
      <c r="E154" s="17">
        <v>0</v>
      </c>
      <c r="F154" s="17">
        <f t="shared" si="5"/>
        <v>2122</v>
      </c>
      <c r="G154" s="17">
        <v>0</v>
      </c>
      <c r="H154" s="19"/>
      <c r="I154" s="17">
        <v>0</v>
      </c>
      <c r="J154" s="17">
        <v>0</v>
      </c>
      <c r="K154" s="17">
        <v>0</v>
      </c>
      <c r="L154" s="17">
        <v>0</v>
      </c>
      <c r="M154" s="17"/>
      <c r="N154" s="17">
        <v>0</v>
      </c>
      <c r="O154" s="17">
        <v>0</v>
      </c>
      <c r="P154" s="17">
        <v>2122</v>
      </c>
      <c r="Q154" s="17">
        <v>0</v>
      </c>
      <c r="R154" s="17"/>
      <c r="S154" s="17">
        <v>0</v>
      </c>
      <c r="T154" s="17">
        <v>0</v>
      </c>
      <c r="U154" s="17"/>
      <c r="V154" s="17">
        <v>0</v>
      </c>
      <c r="W154" s="17">
        <v>0</v>
      </c>
    </row>
    <row r="155" spans="1:23" ht="33" customHeight="1" thickBot="1" x14ac:dyDescent="0.3">
      <c r="A155" s="20">
        <v>3311</v>
      </c>
      <c r="B155" s="18" t="s">
        <v>250</v>
      </c>
      <c r="C155" s="17" t="s">
        <v>55</v>
      </c>
      <c r="D155" s="17">
        <v>1288</v>
      </c>
      <c r="E155" s="17">
        <v>0</v>
      </c>
      <c r="F155" s="17">
        <f t="shared" si="5"/>
        <v>1288</v>
      </c>
      <c r="G155" s="17">
        <v>0</v>
      </c>
      <c r="H155" s="19"/>
      <c r="I155" s="17">
        <v>0</v>
      </c>
      <c r="J155" s="17">
        <v>0</v>
      </c>
      <c r="K155" s="17">
        <v>0</v>
      </c>
      <c r="L155" s="17">
        <v>0</v>
      </c>
      <c r="M155" s="17"/>
      <c r="N155" s="17">
        <v>0</v>
      </c>
      <c r="O155" s="17">
        <v>0</v>
      </c>
      <c r="P155" s="17">
        <v>1288</v>
      </c>
      <c r="Q155" s="17">
        <v>0</v>
      </c>
      <c r="R155" s="17"/>
      <c r="S155" s="17">
        <v>0</v>
      </c>
      <c r="T155" s="17">
        <v>0</v>
      </c>
      <c r="U155" s="17"/>
      <c r="V155" s="17">
        <v>0</v>
      </c>
      <c r="W155" s="17">
        <v>0</v>
      </c>
    </row>
    <row r="156" spans="1:23" ht="43.5" customHeight="1" thickBot="1" x14ac:dyDescent="0.3">
      <c r="A156" s="20">
        <v>3311</v>
      </c>
      <c r="B156" s="18" t="s">
        <v>251</v>
      </c>
      <c r="C156" s="17" t="s">
        <v>55</v>
      </c>
      <c r="D156" s="17">
        <v>3681</v>
      </c>
      <c r="E156" s="17">
        <v>0</v>
      </c>
      <c r="F156" s="17">
        <f t="shared" si="5"/>
        <v>3681</v>
      </c>
      <c r="G156" s="17">
        <v>0</v>
      </c>
      <c r="H156" s="17"/>
      <c r="I156" s="17">
        <v>0</v>
      </c>
      <c r="J156" s="17">
        <v>0</v>
      </c>
      <c r="K156" s="17">
        <v>0</v>
      </c>
      <c r="L156" s="17">
        <v>0</v>
      </c>
      <c r="M156" s="21">
        <v>3111</v>
      </c>
      <c r="N156" s="17">
        <v>3681</v>
      </c>
      <c r="O156" s="17">
        <v>0</v>
      </c>
      <c r="P156" s="17">
        <v>0</v>
      </c>
      <c r="Q156" s="17">
        <v>0</v>
      </c>
      <c r="R156" s="17"/>
      <c r="S156" s="17">
        <v>0</v>
      </c>
      <c r="T156" s="17">
        <v>0</v>
      </c>
      <c r="U156" s="17"/>
      <c r="V156" s="17">
        <v>0</v>
      </c>
      <c r="W156" s="17">
        <v>0</v>
      </c>
    </row>
    <row r="157" spans="1:23" ht="28.5" customHeight="1" thickBot="1" x14ac:dyDescent="0.3">
      <c r="A157" s="20">
        <v>3311</v>
      </c>
      <c r="B157" s="18" t="s">
        <v>252</v>
      </c>
      <c r="C157" s="17" t="s">
        <v>55</v>
      </c>
      <c r="D157" s="17">
        <v>2863</v>
      </c>
      <c r="E157" s="17">
        <v>0</v>
      </c>
      <c r="F157" s="17">
        <f t="shared" si="5"/>
        <v>2863</v>
      </c>
      <c r="G157" s="17">
        <v>0</v>
      </c>
      <c r="H157" s="17"/>
      <c r="I157" s="17">
        <v>0</v>
      </c>
      <c r="J157" s="17">
        <v>0</v>
      </c>
      <c r="K157" s="17">
        <v>0</v>
      </c>
      <c r="L157" s="17">
        <v>0</v>
      </c>
      <c r="M157" s="21">
        <v>3111</v>
      </c>
      <c r="N157" s="17">
        <v>2863</v>
      </c>
      <c r="O157" s="17">
        <v>0</v>
      </c>
      <c r="P157" s="17">
        <v>0</v>
      </c>
      <c r="Q157" s="17">
        <v>0</v>
      </c>
      <c r="R157" s="17"/>
      <c r="S157" s="17">
        <v>0</v>
      </c>
      <c r="T157" s="17">
        <v>0</v>
      </c>
      <c r="U157" s="17"/>
      <c r="V157" s="17">
        <v>0</v>
      </c>
      <c r="W157" s="17">
        <v>0</v>
      </c>
    </row>
    <row r="158" spans="1:23" ht="43.5" customHeight="1" thickBot="1" x14ac:dyDescent="0.3">
      <c r="A158" s="20">
        <v>3311</v>
      </c>
      <c r="B158" s="18" t="s">
        <v>253</v>
      </c>
      <c r="C158" s="17" t="s">
        <v>55</v>
      </c>
      <c r="D158" s="17">
        <v>4091</v>
      </c>
      <c r="E158" s="17">
        <v>0</v>
      </c>
      <c r="F158" s="17">
        <f t="shared" si="5"/>
        <v>4091</v>
      </c>
      <c r="G158" s="17">
        <v>0</v>
      </c>
      <c r="H158" s="17"/>
      <c r="I158" s="17">
        <v>0</v>
      </c>
      <c r="J158" s="17">
        <v>0</v>
      </c>
      <c r="K158" s="17">
        <v>0</v>
      </c>
      <c r="L158" s="17">
        <v>0</v>
      </c>
      <c r="M158" s="21">
        <v>3111</v>
      </c>
      <c r="N158" s="17">
        <v>4091</v>
      </c>
      <c r="O158" s="17">
        <v>0</v>
      </c>
      <c r="P158" s="17">
        <v>0</v>
      </c>
      <c r="Q158" s="17">
        <v>0</v>
      </c>
      <c r="R158" s="17"/>
      <c r="S158" s="17">
        <v>0</v>
      </c>
      <c r="T158" s="17">
        <v>0</v>
      </c>
      <c r="U158" s="17"/>
      <c r="V158" s="17">
        <v>0</v>
      </c>
      <c r="W158" s="17">
        <v>0</v>
      </c>
    </row>
    <row r="159" spans="1:23" ht="30.75" customHeight="1" thickBot="1" x14ac:dyDescent="0.3">
      <c r="A159" s="17" t="s">
        <v>41</v>
      </c>
      <c r="B159" s="18" t="s">
        <v>254</v>
      </c>
      <c r="C159" s="17" t="s">
        <v>43</v>
      </c>
      <c r="D159" s="17">
        <v>3635</v>
      </c>
      <c r="E159" s="17">
        <v>0</v>
      </c>
      <c r="F159" s="17">
        <f>I159+N159+P159+S159+V159</f>
        <v>0</v>
      </c>
      <c r="G159" s="17">
        <v>0</v>
      </c>
      <c r="H159" s="19"/>
      <c r="I159" s="17">
        <v>0</v>
      </c>
      <c r="J159" s="17">
        <v>0</v>
      </c>
      <c r="K159" s="17">
        <v>0</v>
      </c>
      <c r="L159" s="17">
        <v>0</v>
      </c>
      <c r="M159" s="19"/>
      <c r="N159" s="17">
        <v>0</v>
      </c>
      <c r="O159" s="17">
        <v>0</v>
      </c>
      <c r="P159" s="17">
        <v>0</v>
      </c>
      <c r="Q159" s="17">
        <v>0</v>
      </c>
      <c r="R159" s="19">
        <v>6400</v>
      </c>
      <c r="S159" s="17">
        <v>0</v>
      </c>
      <c r="T159" s="17">
        <v>0</v>
      </c>
      <c r="U159" s="17"/>
      <c r="V159" s="17">
        <v>0</v>
      </c>
      <c r="W159" s="17">
        <v>0</v>
      </c>
    </row>
    <row r="160" spans="1:23" ht="43.5" customHeight="1" thickBot="1" x14ac:dyDescent="0.3">
      <c r="A160" s="20">
        <v>3311</v>
      </c>
      <c r="B160" s="18" t="s">
        <v>255</v>
      </c>
      <c r="C160" s="17" t="s">
        <v>55</v>
      </c>
      <c r="D160" s="17">
        <v>5624</v>
      </c>
      <c r="E160" s="17">
        <v>0</v>
      </c>
      <c r="F160" s="17">
        <f t="shared" si="5"/>
        <v>5624</v>
      </c>
      <c r="G160" s="17">
        <v>0</v>
      </c>
      <c r="H160" s="17"/>
      <c r="I160" s="17">
        <v>0</v>
      </c>
      <c r="J160" s="17">
        <v>0</v>
      </c>
      <c r="K160" s="17">
        <v>0</v>
      </c>
      <c r="L160" s="17">
        <v>0</v>
      </c>
      <c r="M160" s="21">
        <v>3111</v>
      </c>
      <c r="N160" s="17">
        <v>5624</v>
      </c>
      <c r="O160" s="17">
        <v>0</v>
      </c>
      <c r="P160" s="17">
        <v>0</v>
      </c>
      <c r="Q160" s="17">
        <v>0</v>
      </c>
      <c r="R160" s="17"/>
      <c r="S160" s="17">
        <v>0</v>
      </c>
      <c r="T160" s="17">
        <v>0</v>
      </c>
      <c r="U160" s="17"/>
      <c r="V160" s="17">
        <v>0</v>
      </c>
      <c r="W160" s="17">
        <v>0</v>
      </c>
    </row>
    <row r="161" spans="1:23" ht="54" customHeight="1" thickBot="1" x14ac:dyDescent="0.3">
      <c r="A161" s="17" t="s">
        <v>41</v>
      </c>
      <c r="B161" s="18" t="s">
        <v>256</v>
      </c>
      <c r="C161" s="17" t="s">
        <v>43</v>
      </c>
      <c r="D161" s="17">
        <v>3448</v>
      </c>
      <c r="E161" s="17">
        <v>2774</v>
      </c>
      <c r="F161" s="17">
        <f>I161+N161+P161+S161+V161</f>
        <v>0</v>
      </c>
      <c r="G161" s="17">
        <v>0</v>
      </c>
      <c r="H161" s="17"/>
      <c r="I161" s="17">
        <v>0</v>
      </c>
      <c r="J161" s="17">
        <v>0</v>
      </c>
      <c r="K161" s="17">
        <v>0</v>
      </c>
      <c r="L161" s="17">
        <v>0</v>
      </c>
      <c r="M161" s="17"/>
      <c r="N161" s="17">
        <v>0</v>
      </c>
      <c r="O161" s="17">
        <v>0</v>
      </c>
      <c r="P161" s="17">
        <v>0</v>
      </c>
      <c r="Q161" s="17">
        <v>0</v>
      </c>
      <c r="R161" s="21">
        <v>6400</v>
      </c>
      <c r="S161" s="17">
        <v>0</v>
      </c>
      <c r="T161" s="17">
        <v>0</v>
      </c>
      <c r="U161" s="17"/>
      <c r="V161" s="17">
        <v>0</v>
      </c>
      <c r="W161" s="17">
        <v>0</v>
      </c>
    </row>
    <row r="162" spans="1:23" ht="105.75" customHeight="1" thickBot="1" x14ac:dyDescent="0.3">
      <c r="A162" s="17" t="s">
        <v>41</v>
      </c>
      <c r="B162" s="18" t="s">
        <v>257</v>
      </c>
      <c r="C162" s="17" t="s">
        <v>43</v>
      </c>
      <c r="D162" s="17">
        <v>1916</v>
      </c>
      <c r="E162" s="17">
        <v>1916</v>
      </c>
      <c r="F162" s="17">
        <f>I162+N162+P162+S162+V162</f>
        <v>0</v>
      </c>
      <c r="G162" s="17">
        <v>0</v>
      </c>
      <c r="H162" s="17"/>
      <c r="I162" s="17">
        <v>0</v>
      </c>
      <c r="J162" s="17">
        <v>0</v>
      </c>
      <c r="K162" s="17">
        <v>0</v>
      </c>
      <c r="L162" s="17">
        <v>0</v>
      </c>
      <c r="M162" s="17"/>
      <c r="N162" s="17">
        <v>0</v>
      </c>
      <c r="O162" s="17">
        <v>0</v>
      </c>
      <c r="P162" s="17">
        <v>0</v>
      </c>
      <c r="Q162" s="17">
        <v>0</v>
      </c>
      <c r="R162" s="19">
        <v>6400</v>
      </c>
      <c r="S162" s="17">
        <v>0</v>
      </c>
      <c r="T162" s="17">
        <v>0</v>
      </c>
      <c r="U162" s="17"/>
      <c r="V162" s="17">
        <v>0</v>
      </c>
      <c r="W162" s="17">
        <v>0</v>
      </c>
    </row>
    <row r="163" spans="1:23" ht="43.5" customHeight="1" thickBot="1" x14ac:dyDescent="0.3">
      <c r="A163" s="20">
        <v>3311</v>
      </c>
      <c r="B163" s="18" t="s">
        <v>258</v>
      </c>
      <c r="C163" s="17" t="s">
        <v>55</v>
      </c>
      <c r="D163" s="17">
        <v>1994</v>
      </c>
      <c r="E163" s="17">
        <v>0</v>
      </c>
      <c r="F163" s="17">
        <f t="shared" si="5"/>
        <v>1994</v>
      </c>
      <c r="G163" s="17">
        <v>0</v>
      </c>
      <c r="H163" s="17"/>
      <c r="I163" s="17">
        <v>0</v>
      </c>
      <c r="J163" s="17">
        <v>0</v>
      </c>
      <c r="K163" s="17">
        <v>0</v>
      </c>
      <c r="L163" s="17">
        <v>0</v>
      </c>
      <c r="M163" s="21">
        <v>3111</v>
      </c>
      <c r="N163" s="17">
        <v>1994</v>
      </c>
      <c r="O163" s="17">
        <v>0</v>
      </c>
      <c r="P163" s="17">
        <v>0</v>
      </c>
      <c r="Q163" s="17">
        <v>0</v>
      </c>
      <c r="R163" s="17"/>
      <c r="S163" s="17">
        <v>0</v>
      </c>
      <c r="T163" s="17">
        <v>0</v>
      </c>
      <c r="U163" s="17"/>
      <c r="V163" s="17">
        <v>0</v>
      </c>
      <c r="W163" s="17">
        <v>0</v>
      </c>
    </row>
    <row r="164" spans="1:23" ht="48" customHeight="1" thickBot="1" x14ac:dyDescent="0.3">
      <c r="A164" s="17" t="s">
        <v>41</v>
      </c>
      <c r="B164" s="18" t="s">
        <v>259</v>
      </c>
      <c r="C164" s="17" t="s">
        <v>48</v>
      </c>
      <c r="D164" s="17">
        <v>3799</v>
      </c>
      <c r="E164" s="17">
        <v>1899</v>
      </c>
      <c r="F164" s="17">
        <f>I164+N164+P164+S164+V164</f>
        <v>0</v>
      </c>
      <c r="G164" s="17">
        <v>0</v>
      </c>
      <c r="H164" s="17"/>
      <c r="I164" s="17">
        <v>0</v>
      </c>
      <c r="J164" s="17">
        <v>0</v>
      </c>
      <c r="K164" s="17">
        <v>0</v>
      </c>
      <c r="L164" s="17">
        <v>0</v>
      </c>
      <c r="M164" s="17"/>
      <c r="N164" s="17">
        <v>0</v>
      </c>
      <c r="O164" s="17">
        <v>0</v>
      </c>
      <c r="P164" s="17">
        <v>0</v>
      </c>
      <c r="Q164" s="17">
        <v>0</v>
      </c>
      <c r="R164" s="18">
        <v>6400</v>
      </c>
      <c r="S164" s="17">
        <v>0</v>
      </c>
      <c r="T164" s="17">
        <v>0</v>
      </c>
      <c r="U164" s="17"/>
      <c r="V164" s="17">
        <v>0</v>
      </c>
      <c r="W164" s="17">
        <v>0</v>
      </c>
    </row>
    <row r="165" spans="1:23" ht="74.25" customHeight="1" thickBot="1" x14ac:dyDescent="0.3">
      <c r="A165" s="17" t="s">
        <v>44</v>
      </c>
      <c r="B165" s="18" t="s">
        <v>260</v>
      </c>
      <c r="C165" s="17" t="s">
        <v>43</v>
      </c>
      <c r="D165" s="17">
        <v>1898</v>
      </c>
      <c r="E165" s="17">
        <v>1898</v>
      </c>
      <c r="F165" s="17">
        <f t="shared" si="5"/>
        <v>0</v>
      </c>
      <c r="G165" s="17">
        <v>0</v>
      </c>
      <c r="H165" s="17"/>
      <c r="I165" s="17">
        <v>0</v>
      </c>
      <c r="J165" s="17">
        <v>0</v>
      </c>
      <c r="K165" s="17">
        <v>0</v>
      </c>
      <c r="L165" s="17">
        <v>0</v>
      </c>
      <c r="M165" s="17"/>
      <c r="N165" s="17">
        <v>0</v>
      </c>
      <c r="O165" s="17">
        <v>0</v>
      </c>
      <c r="P165" s="17">
        <v>0</v>
      </c>
      <c r="Q165" s="17">
        <v>0</v>
      </c>
      <c r="R165" s="19">
        <v>6400</v>
      </c>
      <c r="S165" s="17">
        <v>0</v>
      </c>
      <c r="T165" s="17">
        <v>0</v>
      </c>
      <c r="U165" s="17"/>
      <c r="V165" s="17">
        <v>0</v>
      </c>
      <c r="W165" s="17">
        <v>0</v>
      </c>
    </row>
    <row r="166" spans="1:23" ht="62.25" customHeight="1" thickBot="1" x14ac:dyDescent="0.3">
      <c r="A166" s="17" t="s">
        <v>44</v>
      </c>
      <c r="B166" s="18" t="s">
        <v>261</v>
      </c>
      <c r="C166" s="17" t="s">
        <v>43</v>
      </c>
      <c r="D166" s="17">
        <v>138049</v>
      </c>
      <c r="E166" s="17">
        <v>0</v>
      </c>
      <c r="F166" s="17">
        <f t="shared" si="5"/>
        <v>138049</v>
      </c>
      <c r="G166" s="17">
        <v>0</v>
      </c>
      <c r="H166" s="17"/>
      <c r="I166" s="17">
        <v>0</v>
      </c>
      <c r="J166" s="17">
        <v>0</v>
      </c>
      <c r="K166" s="17">
        <v>0</v>
      </c>
      <c r="L166" s="17">
        <v>0</v>
      </c>
      <c r="M166" s="19">
        <v>3111</v>
      </c>
      <c r="N166" s="17">
        <v>138049</v>
      </c>
      <c r="O166" s="17">
        <v>0</v>
      </c>
      <c r="P166" s="17">
        <v>0</v>
      </c>
      <c r="Q166" s="17">
        <v>0</v>
      </c>
      <c r="R166" s="34"/>
      <c r="S166" s="17">
        <v>0</v>
      </c>
      <c r="T166" s="17">
        <v>0</v>
      </c>
      <c r="U166" s="17"/>
      <c r="V166" s="17">
        <v>0</v>
      </c>
      <c r="W166" s="17">
        <v>0</v>
      </c>
    </row>
    <row r="167" spans="1:23" ht="90.75" customHeight="1" thickBot="1" x14ac:dyDescent="0.3">
      <c r="A167" s="17" t="s">
        <v>44</v>
      </c>
      <c r="B167" s="18" t="s">
        <v>262</v>
      </c>
      <c r="C167" s="17" t="s">
        <v>43</v>
      </c>
      <c r="D167" s="17">
        <v>1917</v>
      </c>
      <c r="E167" s="17">
        <v>1917</v>
      </c>
      <c r="F167" s="17">
        <f t="shared" si="5"/>
        <v>0</v>
      </c>
      <c r="G167" s="17">
        <v>0</v>
      </c>
      <c r="H167" s="17"/>
      <c r="I167" s="17">
        <v>0</v>
      </c>
      <c r="J167" s="17">
        <v>0</v>
      </c>
      <c r="K167" s="17">
        <v>0</v>
      </c>
      <c r="L167" s="17">
        <v>0</v>
      </c>
      <c r="M167" s="17"/>
      <c r="N167" s="17">
        <v>0</v>
      </c>
      <c r="O167" s="17">
        <v>0</v>
      </c>
      <c r="P167" s="17">
        <v>0</v>
      </c>
      <c r="Q167" s="17">
        <v>0</v>
      </c>
      <c r="R167" s="18">
        <v>6400</v>
      </c>
      <c r="S167" s="17">
        <v>0</v>
      </c>
      <c r="T167" s="17">
        <v>0</v>
      </c>
      <c r="U167" s="17"/>
      <c r="V167" s="17">
        <v>0</v>
      </c>
      <c r="W167" s="17">
        <v>0</v>
      </c>
    </row>
    <row r="168" spans="1:23" ht="56.25" customHeight="1" thickBot="1" x14ac:dyDescent="0.3">
      <c r="A168" s="17" t="s">
        <v>44</v>
      </c>
      <c r="B168" s="18" t="s">
        <v>263</v>
      </c>
      <c r="C168" s="17" t="s">
        <v>48</v>
      </c>
      <c r="D168" s="17">
        <v>3835</v>
      </c>
      <c r="E168" s="17">
        <v>1917</v>
      </c>
      <c r="F168" s="17">
        <f t="shared" si="5"/>
        <v>0</v>
      </c>
      <c r="G168" s="17">
        <v>0</v>
      </c>
      <c r="H168" s="17"/>
      <c r="I168" s="17">
        <v>0</v>
      </c>
      <c r="J168" s="17">
        <v>0</v>
      </c>
      <c r="K168" s="17">
        <v>0</v>
      </c>
      <c r="L168" s="17">
        <v>0</v>
      </c>
      <c r="M168" s="17"/>
      <c r="N168" s="17">
        <v>0</v>
      </c>
      <c r="O168" s="17">
        <v>0</v>
      </c>
      <c r="P168" s="17">
        <v>0</v>
      </c>
      <c r="Q168" s="17">
        <v>0</v>
      </c>
      <c r="R168" s="18">
        <v>6400</v>
      </c>
      <c r="S168" s="17">
        <v>0</v>
      </c>
      <c r="T168" s="17">
        <v>0</v>
      </c>
      <c r="U168" s="17"/>
      <c r="V168" s="17">
        <v>0</v>
      </c>
      <c r="W168" s="17">
        <v>0</v>
      </c>
    </row>
    <row r="169" spans="1:23" ht="45.75" customHeight="1" thickBot="1" x14ac:dyDescent="0.3">
      <c r="A169" s="17" t="s">
        <v>44</v>
      </c>
      <c r="B169" s="18" t="s">
        <v>264</v>
      </c>
      <c r="C169" s="17" t="s">
        <v>55</v>
      </c>
      <c r="D169" s="17">
        <v>7158</v>
      </c>
      <c r="E169" s="17">
        <v>0</v>
      </c>
      <c r="F169" s="17">
        <f t="shared" si="5"/>
        <v>7158</v>
      </c>
      <c r="G169" s="17">
        <v>0</v>
      </c>
      <c r="H169" s="19"/>
      <c r="I169" s="17">
        <v>0</v>
      </c>
      <c r="J169" s="17">
        <v>0</v>
      </c>
      <c r="K169" s="17">
        <v>0</v>
      </c>
      <c r="L169" s="17">
        <v>0</v>
      </c>
      <c r="M169" s="19">
        <v>3111</v>
      </c>
      <c r="N169" s="17">
        <v>7158</v>
      </c>
      <c r="O169" s="17">
        <v>0</v>
      </c>
      <c r="P169" s="17">
        <v>0</v>
      </c>
      <c r="Q169" s="17">
        <v>0</v>
      </c>
      <c r="R169" s="17"/>
      <c r="S169" s="17">
        <v>0</v>
      </c>
      <c r="T169" s="17">
        <v>0</v>
      </c>
      <c r="U169" s="17"/>
      <c r="V169" s="17">
        <v>0</v>
      </c>
      <c r="W169" s="17">
        <v>0</v>
      </c>
    </row>
    <row r="170" spans="1:23" ht="48.75" customHeight="1" thickBot="1" x14ac:dyDescent="0.3">
      <c r="A170" s="17" t="s">
        <v>44</v>
      </c>
      <c r="B170" s="18" t="s">
        <v>265</v>
      </c>
      <c r="C170" s="17" t="s">
        <v>43</v>
      </c>
      <c r="D170" s="17">
        <v>984</v>
      </c>
      <c r="E170" s="17">
        <v>984</v>
      </c>
      <c r="F170" s="17">
        <f>I170+N170+P170+S170+V170</f>
        <v>0</v>
      </c>
      <c r="G170" s="17">
        <v>0</v>
      </c>
      <c r="H170" s="17"/>
      <c r="I170" s="17">
        <v>0</v>
      </c>
      <c r="J170" s="17">
        <v>0</v>
      </c>
      <c r="K170" s="17">
        <v>0</v>
      </c>
      <c r="L170" s="17">
        <v>0</v>
      </c>
      <c r="M170" s="17"/>
      <c r="N170" s="17">
        <v>0</v>
      </c>
      <c r="O170" s="17">
        <v>0</v>
      </c>
      <c r="P170" s="17">
        <v>0</v>
      </c>
      <c r="Q170" s="17">
        <v>0</v>
      </c>
      <c r="R170" s="21">
        <v>6400</v>
      </c>
      <c r="S170" s="17">
        <v>0</v>
      </c>
      <c r="T170" s="17">
        <v>0</v>
      </c>
      <c r="U170" s="17"/>
      <c r="V170" s="17">
        <v>0</v>
      </c>
      <c r="W170" s="17">
        <v>0</v>
      </c>
    </row>
    <row r="171" spans="1:23" ht="53.25" customHeight="1" thickBot="1" x14ac:dyDescent="0.3">
      <c r="A171" s="17" t="s">
        <v>44</v>
      </c>
      <c r="B171" s="18" t="s">
        <v>266</v>
      </c>
      <c r="C171" s="17" t="s">
        <v>43</v>
      </c>
      <c r="D171" s="17">
        <v>76182</v>
      </c>
      <c r="E171" s="17">
        <v>75733</v>
      </c>
      <c r="F171" s="17">
        <f>I171+N171+P171+S171+V171</f>
        <v>449</v>
      </c>
      <c r="G171" s="17">
        <v>0</v>
      </c>
      <c r="H171" s="17"/>
      <c r="I171" s="17">
        <v>0</v>
      </c>
      <c r="J171" s="17">
        <v>0</v>
      </c>
      <c r="K171" s="17">
        <v>0</v>
      </c>
      <c r="L171" s="17">
        <v>0</v>
      </c>
      <c r="M171" s="19">
        <v>3111</v>
      </c>
      <c r="N171" s="17">
        <v>449</v>
      </c>
      <c r="O171" s="17">
        <v>0</v>
      </c>
      <c r="P171" s="17">
        <v>0</v>
      </c>
      <c r="Q171" s="17">
        <v>0</v>
      </c>
      <c r="R171" s="34"/>
      <c r="S171" s="17">
        <v>0</v>
      </c>
      <c r="T171" s="17">
        <v>0</v>
      </c>
      <c r="U171" s="17"/>
      <c r="V171" s="17">
        <v>0</v>
      </c>
      <c r="W171" s="17">
        <v>0</v>
      </c>
    </row>
    <row r="172" spans="1:23" ht="80.25" customHeight="1" thickBot="1" x14ac:dyDescent="0.3">
      <c r="A172" s="17" t="s">
        <v>44</v>
      </c>
      <c r="B172" s="18" t="s">
        <v>267</v>
      </c>
      <c r="C172" s="17" t="s">
        <v>43</v>
      </c>
      <c r="D172" s="17">
        <v>1917</v>
      </c>
      <c r="E172" s="17">
        <v>1917</v>
      </c>
      <c r="F172" s="17">
        <f>I172+N172+P172+S172+V172</f>
        <v>0</v>
      </c>
      <c r="G172" s="17">
        <v>0</v>
      </c>
      <c r="H172" s="17"/>
      <c r="I172" s="17">
        <v>0</v>
      </c>
      <c r="J172" s="17">
        <v>0</v>
      </c>
      <c r="K172" s="17">
        <v>0</v>
      </c>
      <c r="L172" s="17">
        <v>0</v>
      </c>
      <c r="M172" s="19"/>
      <c r="N172" s="17">
        <v>0</v>
      </c>
      <c r="O172" s="17">
        <v>0</v>
      </c>
      <c r="P172" s="17">
        <v>0</v>
      </c>
      <c r="Q172" s="17">
        <v>0</v>
      </c>
      <c r="R172" s="17" t="s">
        <v>268</v>
      </c>
      <c r="S172" s="17">
        <v>0</v>
      </c>
      <c r="T172" s="17">
        <v>0</v>
      </c>
      <c r="U172" s="17"/>
      <c r="V172" s="17">
        <v>0</v>
      </c>
      <c r="W172" s="17">
        <v>0</v>
      </c>
    </row>
    <row r="173" spans="1:23" ht="74.25" customHeight="1" thickBot="1" x14ac:dyDescent="0.3">
      <c r="A173" s="20">
        <v>3326</v>
      </c>
      <c r="B173" s="18" t="s">
        <v>269</v>
      </c>
      <c r="C173" s="17" t="s">
        <v>55</v>
      </c>
      <c r="D173" s="17">
        <v>74137</v>
      </c>
      <c r="E173" s="17">
        <v>0</v>
      </c>
      <c r="F173" s="17">
        <f>I173+N173+P173+S173+V173</f>
        <v>97145</v>
      </c>
      <c r="G173" s="17">
        <v>0</v>
      </c>
      <c r="H173" s="19">
        <v>3113</v>
      </c>
      <c r="I173" s="17">
        <v>97145</v>
      </c>
      <c r="J173" s="17">
        <v>97145</v>
      </c>
      <c r="K173" s="17">
        <v>0</v>
      </c>
      <c r="L173" s="17">
        <v>0</v>
      </c>
      <c r="M173" s="17"/>
      <c r="N173" s="17">
        <v>0</v>
      </c>
      <c r="O173" s="17">
        <v>0</v>
      </c>
      <c r="P173" s="17">
        <v>0</v>
      </c>
      <c r="Q173" s="17">
        <v>0</v>
      </c>
      <c r="R173" s="17"/>
      <c r="S173" s="17">
        <v>0</v>
      </c>
      <c r="T173" s="17">
        <v>0</v>
      </c>
      <c r="U173" s="17"/>
      <c r="V173" s="17">
        <v>0</v>
      </c>
      <c r="W173" s="17">
        <v>0</v>
      </c>
    </row>
    <row r="174" spans="1:23" ht="90.75" customHeight="1" thickBot="1" x14ac:dyDescent="0.3">
      <c r="A174" s="17" t="s">
        <v>270</v>
      </c>
      <c r="B174" s="18" t="s">
        <v>271</v>
      </c>
      <c r="C174" s="17" t="s">
        <v>48</v>
      </c>
      <c r="D174" s="17">
        <v>3681</v>
      </c>
      <c r="E174" s="17">
        <v>1765</v>
      </c>
      <c r="F174" s="17">
        <f>I174+N174+P174+S174+V174</f>
        <v>0</v>
      </c>
      <c r="G174" s="17">
        <v>0</v>
      </c>
      <c r="H174" s="17"/>
      <c r="I174" s="17">
        <v>0</v>
      </c>
      <c r="J174" s="17">
        <v>0</v>
      </c>
      <c r="K174" s="17">
        <v>0</v>
      </c>
      <c r="L174" s="17">
        <v>0</v>
      </c>
      <c r="M174" s="17"/>
      <c r="N174" s="17">
        <v>0</v>
      </c>
      <c r="O174" s="17">
        <v>0</v>
      </c>
      <c r="P174" s="17">
        <v>0</v>
      </c>
      <c r="Q174" s="17">
        <v>0</v>
      </c>
      <c r="R174" s="18">
        <v>6400</v>
      </c>
      <c r="S174" s="17">
        <v>0</v>
      </c>
      <c r="T174" s="17">
        <v>0</v>
      </c>
      <c r="U174" s="17"/>
      <c r="V174" s="17">
        <v>0</v>
      </c>
      <c r="W174" s="17">
        <v>0</v>
      </c>
    </row>
    <row r="175" spans="1:23" ht="39.75" customHeight="1" thickBot="1" x14ac:dyDescent="0.3">
      <c r="A175" s="17" t="s">
        <v>270</v>
      </c>
      <c r="B175" s="18" t="s">
        <v>272</v>
      </c>
      <c r="C175" s="17" t="s">
        <v>55</v>
      </c>
      <c r="D175" s="17">
        <v>16106</v>
      </c>
      <c r="E175" s="17">
        <v>0</v>
      </c>
      <c r="F175" s="17">
        <f t="shared" si="5"/>
        <v>16106</v>
      </c>
      <c r="G175" s="17"/>
      <c r="H175" s="17"/>
      <c r="I175" s="17"/>
      <c r="J175" s="17">
        <v>0</v>
      </c>
      <c r="K175" s="17"/>
      <c r="L175" s="17">
        <v>0</v>
      </c>
      <c r="M175" s="17" t="s">
        <v>273</v>
      </c>
      <c r="N175" s="17">
        <v>16106</v>
      </c>
      <c r="O175" s="17">
        <v>0</v>
      </c>
      <c r="P175" s="17">
        <v>0</v>
      </c>
      <c r="Q175" s="17">
        <v>0</v>
      </c>
      <c r="R175" s="17"/>
      <c r="S175" s="17">
        <v>0</v>
      </c>
      <c r="T175" s="17">
        <v>0</v>
      </c>
      <c r="U175" s="17"/>
      <c r="V175" s="17">
        <v>0</v>
      </c>
      <c r="W175" s="17">
        <v>0</v>
      </c>
    </row>
    <row r="176" spans="1:23" ht="61.5" customHeight="1" thickBot="1" x14ac:dyDescent="0.3">
      <c r="A176" s="17" t="s">
        <v>274</v>
      </c>
      <c r="B176" s="18" t="s">
        <v>275</v>
      </c>
      <c r="C176" s="17" t="s">
        <v>43</v>
      </c>
      <c r="D176" s="17">
        <v>1911</v>
      </c>
      <c r="E176" s="17">
        <v>1911</v>
      </c>
      <c r="F176" s="17">
        <f>I176+N176+P176+S176+V176</f>
        <v>0</v>
      </c>
      <c r="G176" s="17">
        <v>0</v>
      </c>
      <c r="H176" s="17"/>
      <c r="I176" s="17">
        <v>0</v>
      </c>
      <c r="J176" s="17">
        <v>0</v>
      </c>
      <c r="K176" s="17">
        <v>0</v>
      </c>
      <c r="L176" s="17">
        <v>0</v>
      </c>
      <c r="M176" s="17"/>
      <c r="N176" s="17">
        <v>0</v>
      </c>
      <c r="O176" s="17">
        <v>0</v>
      </c>
      <c r="P176" s="17">
        <v>0</v>
      </c>
      <c r="Q176" s="17">
        <v>0</v>
      </c>
      <c r="R176" s="18">
        <v>6400</v>
      </c>
      <c r="S176" s="17">
        <v>0</v>
      </c>
      <c r="T176" s="17">
        <v>0</v>
      </c>
      <c r="U176" s="17"/>
      <c r="V176" s="17">
        <v>0</v>
      </c>
      <c r="W176" s="17">
        <v>0</v>
      </c>
    </row>
    <row r="177" spans="1:23" ht="24" customHeight="1" thickBot="1" x14ac:dyDescent="0.3">
      <c r="A177" s="31">
        <v>3337</v>
      </c>
      <c r="B177" s="32" t="s">
        <v>276</v>
      </c>
      <c r="C177" s="32" t="s">
        <v>55</v>
      </c>
      <c r="D177" s="32">
        <v>2556</v>
      </c>
      <c r="E177" s="32"/>
      <c r="F177" s="32">
        <f>I177+N177+P177+S177+V177</f>
        <v>2556</v>
      </c>
      <c r="G177" s="32">
        <v>0</v>
      </c>
      <c r="H177" s="32"/>
      <c r="I177" s="32">
        <v>0</v>
      </c>
      <c r="J177" s="32">
        <v>0</v>
      </c>
      <c r="K177" s="32">
        <v>0</v>
      </c>
      <c r="L177" s="32">
        <v>0</v>
      </c>
      <c r="M177" s="33"/>
      <c r="N177" s="32">
        <v>0</v>
      </c>
      <c r="O177" s="32">
        <v>0</v>
      </c>
      <c r="P177" s="32">
        <v>2556</v>
      </c>
      <c r="Q177" s="32">
        <v>0</v>
      </c>
      <c r="R177" s="32"/>
      <c r="S177" s="32">
        <v>0</v>
      </c>
      <c r="T177" s="32">
        <v>0</v>
      </c>
      <c r="U177" s="32"/>
      <c r="V177" s="32">
        <v>0</v>
      </c>
      <c r="W177" s="32">
        <v>0</v>
      </c>
    </row>
    <row r="178" spans="1:23" ht="30.75" hidden="1" customHeight="1" thickBot="1" x14ac:dyDescent="0.3">
      <c r="A178" s="26" t="s">
        <v>211</v>
      </c>
      <c r="B178" s="26" t="s">
        <v>212</v>
      </c>
      <c r="C178" s="26"/>
      <c r="D178" s="26">
        <v>0</v>
      </c>
      <c r="E178" s="26">
        <v>0</v>
      </c>
      <c r="F178" s="26">
        <v>0</v>
      </c>
      <c r="G178" s="26">
        <v>0</v>
      </c>
      <c r="H178" s="26"/>
      <c r="I178" s="26">
        <v>0</v>
      </c>
      <c r="J178" s="26">
        <v>0</v>
      </c>
      <c r="K178" s="26">
        <v>0</v>
      </c>
      <c r="L178" s="26">
        <v>0</v>
      </c>
      <c r="M178" s="27"/>
      <c r="N178" s="26">
        <v>0</v>
      </c>
      <c r="O178" s="26">
        <v>0</v>
      </c>
      <c r="P178" s="26">
        <v>0</v>
      </c>
      <c r="Q178" s="26">
        <v>0</v>
      </c>
      <c r="R178" s="26"/>
      <c r="S178" s="26">
        <v>0</v>
      </c>
      <c r="T178" s="26">
        <v>0</v>
      </c>
      <c r="U178" s="26"/>
      <c r="V178" s="26">
        <v>0</v>
      </c>
      <c r="W178" s="26">
        <v>0</v>
      </c>
    </row>
    <row r="179" spans="1:23" ht="30.75" hidden="1" customHeight="1" thickBot="1" x14ac:dyDescent="0.3">
      <c r="A179" s="26" t="s">
        <v>277</v>
      </c>
      <c r="B179" s="26" t="s">
        <v>278</v>
      </c>
      <c r="C179" s="26"/>
      <c r="D179" s="26">
        <v>0</v>
      </c>
      <c r="E179" s="26">
        <v>0</v>
      </c>
      <c r="F179" s="26">
        <v>0</v>
      </c>
      <c r="G179" s="26">
        <v>0</v>
      </c>
      <c r="H179" s="26"/>
      <c r="I179" s="26">
        <v>0</v>
      </c>
      <c r="J179" s="26">
        <v>0</v>
      </c>
      <c r="K179" s="26">
        <v>0</v>
      </c>
      <c r="L179" s="26">
        <v>0</v>
      </c>
      <c r="M179" s="27"/>
      <c r="N179" s="26">
        <v>0</v>
      </c>
      <c r="O179" s="26">
        <v>0</v>
      </c>
      <c r="P179" s="26">
        <v>0</v>
      </c>
      <c r="Q179" s="26">
        <v>0</v>
      </c>
      <c r="R179" s="26"/>
      <c r="S179" s="26">
        <v>0</v>
      </c>
      <c r="T179" s="26">
        <v>0</v>
      </c>
      <c r="U179" s="26"/>
      <c r="V179" s="26">
        <v>0</v>
      </c>
      <c r="W179" s="26">
        <v>0</v>
      </c>
    </row>
    <row r="180" spans="1:23" ht="33" customHeight="1" thickBot="1" x14ac:dyDescent="0.3">
      <c r="A180" s="13" t="s">
        <v>51</v>
      </c>
      <c r="B180" s="13" t="s">
        <v>52</v>
      </c>
      <c r="C180" s="13"/>
      <c r="D180" s="13">
        <f>D181+D182+D186</f>
        <v>59720</v>
      </c>
      <c r="E180" s="13">
        <f>SUM(E181:E181)</f>
        <v>0</v>
      </c>
      <c r="F180" s="13">
        <f>F181+F182+F186</f>
        <v>59720</v>
      </c>
      <c r="G180" s="13">
        <f>SUM(G181:G181)</f>
        <v>0</v>
      </c>
      <c r="H180" s="13"/>
      <c r="I180" s="13">
        <f>SUM(I181:I181)</f>
        <v>0</v>
      </c>
      <c r="J180" s="13">
        <f>SUM(J181:J181)</f>
        <v>0</v>
      </c>
      <c r="K180" s="13">
        <f>SUM(K181:K181)</f>
        <v>0</v>
      </c>
      <c r="L180" s="13">
        <f>SUM(L181:L181)</f>
        <v>0</v>
      </c>
      <c r="M180" s="14"/>
      <c r="N180" s="13">
        <f>N181+N182+N186</f>
        <v>59720</v>
      </c>
      <c r="O180" s="13">
        <f>SUM(O181:O181)</f>
        <v>0</v>
      </c>
      <c r="P180" s="13">
        <f>P181+P182+P186</f>
        <v>0</v>
      </c>
      <c r="Q180" s="13">
        <f>SUM(Q181:Q181)</f>
        <v>0</v>
      </c>
      <c r="R180" s="13"/>
      <c r="S180" s="13">
        <f>SUM(S181:S181)</f>
        <v>0</v>
      </c>
      <c r="T180" s="13">
        <f>SUM(T181:T181)</f>
        <v>0</v>
      </c>
      <c r="U180" s="13"/>
      <c r="V180" s="13">
        <f>SUM(V181:V181)</f>
        <v>0</v>
      </c>
      <c r="W180" s="13">
        <f>SUM(W181:W181)</f>
        <v>0</v>
      </c>
    </row>
    <row r="181" spans="1:23" ht="15.75" hidden="1" customHeight="1" thickBot="1" x14ac:dyDescent="0.3">
      <c r="A181" s="35">
        <v>5202</v>
      </c>
      <c r="B181" s="26" t="s">
        <v>241</v>
      </c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7"/>
      <c r="N181" s="26"/>
      <c r="O181" s="26"/>
      <c r="P181" s="26"/>
      <c r="Q181" s="26"/>
      <c r="R181" s="26"/>
      <c r="S181" s="26"/>
      <c r="T181" s="26"/>
      <c r="U181" s="26"/>
      <c r="V181" s="26"/>
      <c r="W181" s="26"/>
    </row>
    <row r="182" spans="1:23" ht="45.75" customHeight="1" thickBot="1" x14ac:dyDescent="0.3">
      <c r="A182" s="26" t="s">
        <v>202</v>
      </c>
      <c r="B182" s="26" t="s">
        <v>203</v>
      </c>
      <c r="C182" s="26"/>
      <c r="D182" s="26">
        <f>SUM(D183:D185)</f>
        <v>26486</v>
      </c>
      <c r="E182" s="26">
        <f>SUM(E183:E185)</f>
        <v>0</v>
      </c>
      <c r="F182" s="26">
        <f>SUM(F183:F185)</f>
        <v>26486</v>
      </c>
      <c r="G182" s="26">
        <f>SUM(G183:G185)</f>
        <v>0</v>
      </c>
      <c r="H182" s="26"/>
      <c r="I182" s="26">
        <f>SUM(I183:I185)</f>
        <v>0</v>
      </c>
      <c r="J182" s="26">
        <f>SUM(J183:J185)</f>
        <v>0</v>
      </c>
      <c r="K182" s="26">
        <f>SUM(K183:K185)</f>
        <v>0</v>
      </c>
      <c r="L182" s="26">
        <f>SUM(L183:L185)</f>
        <v>0</v>
      </c>
      <c r="M182" s="27"/>
      <c r="N182" s="26">
        <f>SUM(N183:N185)</f>
        <v>26486</v>
      </c>
      <c r="O182" s="26">
        <f>SUM(O183:O185)</f>
        <v>0</v>
      </c>
      <c r="P182" s="26">
        <f>SUM(P183:P185)</f>
        <v>0</v>
      </c>
      <c r="Q182" s="26">
        <f>SUM(Q183:Q185)</f>
        <v>0</v>
      </c>
      <c r="R182" s="26"/>
      <c r="S182" s="26">
        <f>SUM(S183:S185)</f>
        <v>0</v>
      </c>
      <c r="T182" s="26">
        <f>SUM(T183:T185)</f>
        <v>0</v>
      </c>
      <c r="U182" s="26"/>
      <c r="V182" s="26">
        <f>SUM(V183:V185)</f>
        <v>0</v>
      </c>
      <c r="W182" s="26">
        <f>SUM(W183:W185)</f>
        <v>0</v>
      </c>
    </row>
    <row r="183" spans="1:23" ht="30.75" customHeight="1" thickBot="1" x14ac:dyDescent="0.3">
      <c r="A183" s="17" t="s">
        <v>53</v>
      </c>
      <c r="B183" s="18" t="s">
        <v>279</v>
      </c>
      <c r="C183" s="17" t="s">
        <v>43</v>
      </c>
      <c r="D183" s="17">
        <v>5931</v>
      </c>
      <c r="E183" s="17">
        <v>0</v>
      </c>
      <c r="F183" s="17">
        <f>I183+N183+P183+S183+V183</f>
        <v>5931</v>
      </c>
      <c r="G183" s="17">
        <v>0</v>
      </c>
      <c r="H183" s="17"/>
      <c r="I183" s="17">
        <v>0</v>
      </c>
      <c r="J183" s="17">
        <v>0</v>
      </c>
      <c r="K183" s="17">
        <v>0</v>
      </c>
      <c r="L183" s="17">
        <v>0</v>
      </c>
      <c r="M183" s="17" t="s">
        <v>280</v>
      </c>
      <c r="N183" s="17">
        <v>5931</v>
      </c>
      <c r="O183" s="17">
        <v>0</v>
      </c>
      <c r="P183" s="17">
        <v>0</v>
      </c>
      <c r="Q183" s="17">
        <v>0</v>
      </c>
      <c r="R183" s="17"/>
      <c r="S183" s="17">
        <v>0</v>
      </c>
      <c r="T183" s="17">
        <v>0</v>
      </c>
      <c r="U183" s="17"/>
      <c r="V183" s="17">
        <v>0</v>
      </c>
      <c r="W183" s="17">
        <v>0</v>
      </c>
    </row>
    <row r="184" spans="1:23" ht="30.75" customHeight="1" thickBot="1" x14ac:dyDescent="0.3">
      <c r="A184" s="17" t="s">
        <v>53</v>
      </c>
      <c r="B184" s="18" t="s">
        <v>281</v>
      </c>
      <c r="C184" s="17" t="s">
        <v>43</v>
      </c>
      <c r="D184" s="17">
        <v>17895</v>
      </c>
      <c r="E184" s="17">
        <v>0</v>
      </c>
      <c r="F184" s="17">
        <f>I184+N184+P184+S184+V184</f>
        <v>17895</v>
      </c>
      <c r="G184" s="17">
        <v>0</v>
      </c>
      <c r="H184" s="17"/>
      <c r="I184" s="17">
        <v>0</v>
      </c>
      <c r="J184" s="17">
        <v>0</v>
      </c>
      <c r="K184" s="17">
        <v>0</v>
      </c>
      <c r="L184" s="17">
        <v>0</v>
      </c>
      <c r="M184" s="17" t="s">
        <v>282</v>
      </c>
      <c r="N184" s="17">
        <v>17895</v>
      </c>
      <c r="O184" s="17">
        <v>0</v>
      </c>
      <c r="P184" s="17">
        <v>0</v>
      </c>
      <c r="Q184" s="17">
        <v>0</v>
      </c>
      <c r="R184" s="17"/>
      <c r="S184" s="17">
        <v>0</v>
      </c>
      <c r="T184" s="17">
        <v>0</v>
      </c>
      <c r="U184" s="17"/>
      <c r="V184" s="17">
        <v>0</v>
      </c>
      <c r="W184" s="17">
        <v>0</v>
      </c>
    </row>
    <row r="185" spans="1:23" ht="30.75" customHeight="1" thickBot="1" x14ac:dyDescent="0.3">
      <c r="A185" s="17" t="s">
        <v>53</v>
      </c>
      <c r="B185" s="18" t="s">
        <v>283</v>
      </c>
      <c r="C185" s="17" t="s">
        <v>55</v>
      </c>
      <c r="D185" s="17">
        <v>2660</v>
      </c>
      <c r="E185" s="17">
        <v>0</v>
      </c>
      <c r="F185" s="17">
        <f>I185+N185+P185+S185+V185</f>
        <v>2660</v>
      </c>
      <c r="G185" s="17">
        <v>0</v>
      </c>
      <c r="H185" s="17"/>
      <c r="I185" s="17">
        <v>0</v>
      </c>
      <c r="J185" s="17">
        <v>0</v>
      </c>
      <c r="K185" s="17">
        <v>0</v>
      </c>
      <c r="L185" s="17">
        <v>0</v>
      </c>
      <c r="M185" s="17" t="s">
        <v>284</v>
      </c>
      <c r="N185" s="17">
        <v>2660</v>
      </c>
      <c r="O185" s="17">
        <v>0</v>
      </c>
      <c r="P185" s="17">
        <v>0</v>
      </c>
      <c r="Q185" s="17">
        <v>0</v>
      </c>
      <c r="R185" s="17"/>
      <c r="S185" s="17">
        <v>0</v>
      </c>
      <c r="T185" s="17">
        <v>0</v>
      </c>
      <c r="U185" s="17"/>
      <c r="V185" s="17">
        <v>0</v>
      </c>
      <c r="W185" s="17">
        <v>0</v>
      </c>
    </row>
    <row r="186" spans="1:23" ht="30.75" customHeight="1" thickBot="1" x14ac:dyDescent="0.3">
      <c r="A186" s="26" t="s">
        <v>211</v>
      </c>
      <c r="B186" s="26" t="s">
        <v>212</v>
      </c>
      <c r="C186" s="26"/>
      <c r="D186" s="26">
        <f>D187</f>
        <v>33234</v>
      </c>
      <c r="E186" s="26">
        <f>E187</f>
        <v>0</v>
      </c>
      <c r="F186" s="26">
        <f>F187</f>
        <v>33234</v>
      </c>
      <c r="G186" s="26">
        <f>G187</f>
        <v>0</v>
      </c>
      <c r="H186" s="26"/>
      <c r="I186" s="26">
        <f>I187</f>
        <v>0</v>
      </c>
      <c r="J186" s="26">
        <f>J187</f>
        <v>0</v>
      </c>
      <c r="K186" s="26">
        <f>K187</f>
        <v>0</v>
      </c>
      <c r="L186" s="26">
        <f>L187</f>
        <v>0</v>
      </c>
      <c r="M186" s="27"/>
      <c r="N186" s="26">
        <f>N187</f>
        <v>33234</v>
      </c>
      <c r="O186" s="26">
        <f>O187</f>
        <v>0</v>
      </c>
      <c r="P186" s="26">
        <f>P187</f>
        <v>0</v>
      </c>
      <c r="Q186" s="26">
        <f>Q187</f>
        <v>0</v>
      </c>
      <c r="R186" s="26"/>
      <c r="S186" s="26">
        <f>S187</f>
        <v>0</v>
      </c>
      <c r="T186" s="26">
        <f>T187</f>
        <v>0</v>
      </c>
      <c r="U186" s="26"/>
      <c r="V186" s="26">
        <f>V187</f>
        <v>0</v>
      </c>
      <c r="W186" s="26">
        <f>W187</f>
        <v>0</v>
      </c>
    </row>
    <row r="187" spans="1:23" ht="31.5" customHeight="1" thickBot="1" x14ac:dyDescent="0.3">
      <c r="A187" s="36" t="s">
        <v>53</v>
      </c>
      <c r="B187" s="32" t="s">
        <v>285</v>
      </c>
      <c r="C187" s="32" t="s">
        <v>55</v>
      </c>
      <c r="D187" s="32">
        <v>33234</v>
      </c>
      <c r="E187" s="32">
        <v>0</v>
      </c>
      <c r="F187" s="32">
        <f>I187+N187+P187+S187+V187</f>
        <v>33234</v>
      </c>
      <c r="G187" s="32">
        <v>0</v>
      </c>
      <c r="H187" s="32"/>
      <c r="I187" s="32">
        <v>0</v>
      </c>
      <c r="J187" s="32">
        <v>0</v>
      </c>
      <c r="K187" s="32">
        <v>0</v>
      </c>
      <c r="L187" s="32">
        <v>0</v>
      </c>
      <c r="M187" s="37">
        <v>3111</v>
      </c>
      <c r="N187" s="32">
        <v>33234</v>
      </c>
      <c r="O187" s="32">
        <v>0</v>
      </c>
      <c r="P187" s="32">
        <v>0</v>
      </c>
      <c r="Q187" s="32">
        <v>0</v>
      </c>
      <c r="R187" s="32"/>
      <c r="S187" s="32">
        <v>0</v>
      </c>
      <c r="T187" s="32">
        <v>0</v>
      </c>
      <c r="U187" s="32"/>
      <c r="V187" s="32">
        <v>0</v>
      </c>
      <c r="W187" s="32">
        <v>0</v>
      </c>
    </row>
    <row r="188" spans="1:23" ht="30.75" customHeight="1" thickBot="1" x14ac:dyDescent="0.3">
      <c r="A188" s="13" t="s">
        <v>56</v>
      </c>
      <c r="B188" s="13" t="s">
        <v>57</v>
      </c>
      <c r="C188" s="13"/>
      <c r="D188" s="13">
        <f>D189+D204+D208+D242+D253</f>
        <v>3658926</v>
      </c>
      <c r="E188" s="13">
        <f>E189+E204+E208+E242+E253</f>
        <v>1012</v>
      </c>
      <c r="F188" s="13">
        <f>F189+F204+F208+F242+F253</f>
        <v>3657914</v>
      </c>
      <c r="G188" s="13">
        <f>G189+G204+G208+G242+G253</f>
        <v>0</v>
      </c>
      <c r="H188" s="13"/>
      <c r="I188" s="13">
        <f>I189+I204+I208+I242+I253</f>
        <v>0</v>
      </c>
      <c r="J188" s="13">
        <f>J189+J204+J208+J242+J253</f>
        <v>0</v>
      </c>
      <c r="K188" s="13">
        <f>K189+K204+K208+K242+K253</f>
        <v>0</v>
      </c>
      <c r="L188" s="13">
        <f>L189+L204+L208+L242+L253</f>
        <v>0</v>
      </c>
      <c r="M188" s="14"/>
      <c r="N188" s="13">
        <f>N189+N204+N208+N242+N253</f>
        <v>3597130</v>
      </c>
      <c r="O188" s="13">
        <f>O189+O204+O208+O242+O253</f>
        <v>0</v>
      </c>
      <c r="P188" s="13">
        <f>P189+P204+P208+P242+P253</f>
        <v>60784</v>
      </c>
      <c r="Q188" s="13">
        <f>Q189+Q204+Q208+Q242+Q253</f>
        <v>0</v>
      </c>
      <c r="R188" s="13"/>
      <c r="S188" s="13">
        <f>S189+S204+S208+S242+S253</f>
        <v>0</v>
      </c>
      <c r="T188" s="13">
        <f>T189+T204+T208+T242+T253</f>
        <v>0</v>
      </c>
      <c r="U188" s="13"/>
      <c r="V188" s="13">
        <f>V189+V204+V208+V242+V253</f>
        <v>0</v>
      </c>
      <c r="W188" s="13">
        <f>W189+W204+W208+W242+W253</f>
        <v>0</v>
      </c>
    </row>
    <row r="189" spans="1:23" ht="30.75" customHeight="1" thickBot="1" x14ac:dyDescent="0.3">
      <c r="A189" s="26" t="s">
        <v>197</v>
      </c>
      <c r="B189" s="26" t="s">
        <v>198</v>
      </c>
      <c r="C189" s="26"/>
      <c r="D189" s="26">
        <f>SUM(D190:D203)</f>
        <v>54602</v>
      </c>
      <c r="E189" s="26">
        <f>SUM(E190:E203)</f>
        <v>0</v>
      </c>
      <c r="F189" s="26">
        <f>SUM(F190:F203)</f>
        <v>54602</v>
      </c>
      <c r="G189" s="26">
        <f>SUM(G190:G203)</f>
        <v>0</v>
      </c>
      <c r="H189" s="26"/>
      <c r="I189" s="26">
        <f>SUM(I190:I203)</f>
        <v>0</v>
      </c>
      <c r="J189" s="26">
        <f>SUM(J190:J203)</f>
        <v>0</v>
      </c>
      <c r="K189" s="26">
        <f>SUM(K190:K203)</f>
        <v>0</v>
      </c>
      <c r="L189" s="26">
        <f>SUM(L190:L203)</f>
        <v>0</v>
      </c>
      <c r="M189" s="27"/>
      <c r="N189" s="26">
        <f>SUM(N190:N203)</f>
        <v>46320</v>
      </c>
      <c r="O189" s="26">
        <f>SUM(O190:O203)</f>
        <v>0</v>
      </c>
      <c r="P189" s="26">
        <f>SUM(P190:P203)</f>
        <v>8282</v>
      </c>
      <c r="Q189" s="26">
        <f>SUM(Q190:Q203)</f>
        <v>0</v>
      </c>
      <c r="R189" s="26"/>
      <c r="S189" s="26">
        <f>SUM(S190:S203)</f>
        <v>0</v>
      </c>
      <c r="T189" s="26">
        <f>SUM(T190:T203)</f>
        <v>0</v>
      </c>
      <c r="U189" s="26"/>
      <c r="V189" s="26">
        <f>SUM(V190:V203)</f>
        <v>0</v>
      </c>
      <c r="W189" s="26">
        <f>SUM(W190:W203)</f>
        <v>0</v>
      </c>
    </row>
    <row r="190" spans="1:23" ht="45.75" customHeight="1" thickBot="1" x14ac:dyDescent="0.3">
      <c r="A190" s="17" t="s">
        <v>60</v>
      </c>
      <c r="B190" s="18" t="s">
        <v>286</v>
      </c>
      <c r="C190" s="17" t="s">
        <v>55</v>
      </c>
      <c r="D190" s="17">
        <v>4141</v>
      </c>
      <c r="E190" s="17">
        <v>0</v>
      </c>
      <c r="F190" s="17">
        <f>I190+N190+P190+S190+V190</f>
        <v>4141</v>
      </c>
      <c r="G190" s="17">
        <v>0</v>
      </c>
      <c r="H190" s="17"/>
      <c r="I190" s="17">
        <v>0</v>
      </c>
      <c r="J190" s="17">
        <v>0</v>
      </c>
      <c r="K190" s="17">
        <v>0</v>
      </c>
      <c r="L190" s="17">
        <v>0</v>
      </c>
      <c r="M190" s="17"/>
      <c r="N190" s="17">
        <v>0</v>
      </c>
      <c r="O190" s="17">
        <v>0</v>
      </c>
      <c r="P190" s="17">
        <v>4141</v>
      </c>
      <c r="Q190" s="17">
        <v>0</v>
      </c>
      <c r="R190" s="17"/>
      <c r="S190" s="17">
        <v>0</v>
      </c>
      <c r="T190" s="17">
        <v>0</v>
      </c>
      <c r="U190" s="17"/>
      <c r="V190" s="17">
        <v>0</v>
      </c>
      <c r="W190" s="17">
        <v>0</v>
      </c>
    </row>
    <row r="191" spans="1:23" ht="45.75" customHeight="1" thickBot="1" x14ac:dyDescent="0.3">
      <c r="A191" s="17" t="s">
        <v>58</v>
      </c>
      <c r="B191" s="18" t="s">
        <v>287</v>
      </c>
      <c r="C191" s="17" t="s">
        <v>43</v>
      </c>
      <c r="D191" s="17">
        <v>2761</v>
      </c>
      <c r="E191" s="17">
        <v>0</v>
      </c>
      <c r="F191" s="17">
        <f>I191+N191+P191+S191+V191</f>
        <v>2761</v>
      </c>
      <c r="G191" s="17">
        <v>0</v>
      </c>
      <c r="H191" s="17"/>
      <c r="I191" s="17">
        <v>0</v>
      </c>
      <c r="J191" s="17">
        <v>0</v>
      </c>
      <c r="K191" s="17">
        <v>0</v>
      </c>
      <c r="L191" s="17">
        <v>0</v>
      </c>
      <c r="M191" s="17" t="s">
        <v>288</v>
      </c>
      <c r="N191" s="17">
        <v>2761</v>
      </c>
      <c r="O191" s="17">
        <v>0</v>
      </c>
      <c r="P191" s="17">
        <v>0</v>
      </c>
      <c r="Q191" s="17">
        <v>0</v>
      </c>
      <c r="R191" s="17"/>
      <c r="S191" s="17">
        <v>0</v>
      </c>
      <c r="T191" s="17">
        <v>0</v>
      </c>
      <c r="U191" s="17"/>
      <c r="V191" s="17">
        <v>0</v>
      </c>
      <c r="W191" s="17">
        <v>0</v>
      </c>
    </row>
    <row r="192" spans="1:23" ht="45.75" customHeight="1" thickBot="1" x14ac:dyDescent="0.3">
      <c r="A192" s="17" t="s">
        <v>289</v>
      </c>
      <c r="B192" s="18" t="s">
        <v>290</v>
      </c>
      <c r="C192" s="17" t="s">
        <v>43</v>
      </c>
      <c r="D192" s="17">
        <v>1380</v>
      </c>
      <c r="E192" s="17">
        <v>0</v>
      </c>
      <c r="F192" s="17">
        <f>I192+N192+P192+S192+V192</f>
        <v>1380</v>
      </c>
      <c r="G192" s="17">
        <v>0</v>
      </c>
      <c r="H192" s="17"/>
      <c r="I192" s="17">
        <v>0</v>
      </c>
      <c r="J192" s="17">
        <v>0</v>
      </c>
      <c r="K192" s="17">
        <v>0</v>
      </c>
      <c r="L192" s="17">
        <v>0</v>
      </c>
      <c r="M192" s="17" t="s">
        <v>291</v>
      </c>
      <c r="N192" s="17">
        <v>1380</v>
      </c>
      <c r="O192" s="17">
        <v>0</v>
      </c>
      <c r="P192" s="17">
        <v>0</v>
      </c>
      <c r="Q192" s="17">
        <v>0</v>
      </c>
      <c r="R192" s="17"/>
      <c r="S192" s="17">
        <v>0</v>
      </c>
      <c r="T192" s="17">
        <v>0</v>
      </c>
      <c r="U192" s="17"/>
      <c r="V192" s="17">
        <v>0</v>
      </c>
      <c r="W192" s="17">
        <v>0</v>
      </c>
    </row>
    <row r="193" spans="1:23" ht="30.75" customHeight="1" thickBot="1" x14ac:dyDescent="0.3">
      <c r="A193" s="17" t="s">
        <v>292</v>
      </c>
      <c r="B193" s="18" t="s">
        <v>293</v>
      </c>
      <c r="C193" s="17" t="s">
        <v>43</v>
      </c>
      <c r="D193" s="17">
        <v>5522</v>
      </c>
      <c r="E193" s="17">
        <v>0</v>
      </c>
      <c r="F193" s="17">
        <f>I193+N193+P193+S193+V193</f>
        <v>5522</v>
      </c>
      <c r="G193" s="17">
        <v>0</v>
      </c>
      <c r="H193" s="17"/>
      <c r="I193" s="17">
        <v>0</v>
      </c>
      <c r="J193" s="17">
        <v>0</v>
      </c>
      <c r="K193" s="17">
        <v>0</v>
      </c>
      <c r="L193" s="17">
        <v>0</v>
      </c>
      <c r="M193" s="17" t="s">
        <v>294</v>
      </c>
      <c r="N193" s="17">
        <v>5522</v>
      </c>
      <c r="O193" s="17">
        <v>0</v>
      </c>
      <c r="P193" s="17">
        <v>0</v>
      </c>
      <c r="Q193" s="17">
        <v>0</v>
      </c>
      <c r="R193" s="17"/>
      <c r="S193" s="17">
        <v>0</v>
      </c>
      <c r="T193" s="17">
        <v>0</v>
      </c>
      <c r="U193" s="17"/>
      <c r="V193" s="17">
        <v>0</v>
      </c>
      <c r="W193" s="17">
        <v>0</v>
      </c>
    </row>
    <row r="194" spans="1:23" ht="30.75" customHeight="1" thickBot="1" x14ac:dyDescent="0.3">
      <c r="A194" s="17" t="s">
        <v>62</v>
      </c>
      <c r="B194" s="18" t="s">
        <v>295</v>
      </c>
      <c r="C194" s="17" t="s">
        <v>43</v>
      </c>
      <c r="D194" s="17">
        <v>4908</v>
      </c>
      <c r="E194" s="17">
        <v>0</v>
      </c>
      <c r="F194" s="17">
        <f t="shared" ref="F194:F203" si="6">I194+N194+P194+S194+V194</f>
        <v>4908</v>
      </c>
      <c r="G194" s="17">
        <v>0</v>
      </c>
      <c r="H194" s="17"/>
      <c r="I194" s="17">
        <v>0</v>
      </c>
      <c r="J194" s="17">
        <v>0</v>
      </c>
      <c r="K194" s="17">
        <v>0</v>
      </c>
      <c r="L194" s="17">
        <v>0</v>
      </c>
      <c r="M194" s="17" t="s">
        <v>296</v>
      </c>
      <c r="N194" s="17">
        <v>4908</v>
      </c>
      <c r="O194" s="17">
        <v>0</v>
      </c>
      <c r="P194" s="17">
        <v>0</v>
      </c>
      <c r="Q194" s="17">
        <v>0</v>
      </c>
      <c r="R194" s="17"/>
      <c r="S194" s="17">
        <v>0</v>
      </c>
      <c r="T194" s="17">
        <v>0</v>
      </c>
      <c r="U194" s="17"/>
      <c r="V194" s="17">
        <v>0</v>
      </c>
      <c r="W194" s="17">
        <v>0</v>
      </c>
    </row>
    <row r="195" spans="1:23" ht="41.25" customHeight="1" thickBot="1" x14ac:dyDescent="0.3">
      <c r="A195" s="20">
        <v>5541</v>
      </c>
      <c r="B195" s="18" t="s">
        <v>297</v>
      </c>
      <c r="C195" s="17" t="s">
        <v>55</v>
      </c>
      <c r="D195" s="17">
        <v>4141</v>
      </c>
      <c r="E195" s="17">
        <v>0</v>
      </c>
      <c r="F195" s="17">
        <f>I195+N195+P195+S195+V195</f>
        <v>4141</v>
      </c>
      <c r="G195" s="17">
        <v>0</v>
      </c>
      <c r="H195" s="17"/>
      <c r="I195" s="17">
        <v>0</v>
      </c>
      <c r="J195" s="17">
        <v>0</v>
      </c>
      <c r="K195" s="17">
        <v>0</v>
      </c>
      <c r="L195" s="17">
        <v>0</v>
      </c>
      <c r="M195" s="20">
        <v>3111</v>
      </c>
      <c r="N195" s="17">
        <v>4141</v>
      </c>
      <c r="O195" s="17">
        <v>0</v>
      </c>
      <c r="P195" s="17">
        <v>0</v>
      </c>
      <c r="Q195" s="17">
        <v>0</v>
      </c>
      <c r="R195" s="17"/>
      <c r="S195" s="17">
        <v>0</v>
      </c>
      <c r="T195" s="17">
        <v>0</v>
      </c>
      <c r="U195" s="17"/>
      <c r="V195" s="17">
        <v>0</v>
      </c>
      <c r="W195" s="17">
        <v>0</v>
      </c>
    </row>
    <row r="196" spans="1:23" ht="33" customHeight="1" thickBot="1" x14ac:dyDescent="0.3">
      <c r="A196" s="20">
        <v>5541</v>
      </c>
      <c r="B196" s="18" t="s">
        <v>298</v>
      </c>
      <c r="C196" s="17" t="s">
        <v>55</v>
      </c>
      <c r="D196" s="17">
        <v>3272</v>
      </c>
      <c r="E196" s="17">
        <v>0</v>
      </c>
      <c r="F196" s="17">
        <f>I196+N196+P196+S196+V196</f>
        <v>3272</v>
      </c>
      <c r="G196" s="17">
        <v>0</v>
      </c>
      <c r="H196" s="17"/>
      <c r="I196" s="17">
        <v>0</v>
      </c>
      <c r="J196" s="17">
        <v>0</v>
      </c>
      <c r="K196" s="17">
        <v>0</v>
      </c>
      <c r="L196" s="17">
        <v>0</v>
      </c>
      <c r="M196" s="20">
        <v>3111</v>
      </c>
      <c r="N196" s="17">
        <v>3272</v>
      </c>
      <c r="O196" s="17">
        <v>0</v>
      </c>
      <c r="P196" s="17">
        <v>0</v>
      </c>
      <c r="Q196" s="17">
        <v>0</v>
      </c>
      <c r="R196" s="17"/>
      <c r="S196" s="17">
        <v>0</v>
      </c>
      <c r="T196" s="17">
        <v>0</v>
      </c>
      <c r="U196" s="17"/>
      <c r="V196" s="17">
        <v>0</v>
      </c>
      <c r="W196" s="17">
        <v>0</v>
      </c>
    </row>
    <row r="197" spans="1:23" ht="45.75" customHeight="1" thickBot="1" x14ac:dyDescent="0.3">
      <c r="A197" s="17" t="s">
        <v>299</v>
      </c>
      <c r="B197" s="18" t="s">
        <v>300</v>
      </c>
      <c r="C197" s="17" t="s">
        <v>43</v>
      </c>
      <c r="D197" s="17">
        <v>1636</v>
      </c>
      <c r="E197" s="17">
        <v>0</v>
      </c>
      <c r="F197" s="17">
        <f t="shared" si="6"/>
        <v>1636</v>
      </c>
      <c r="G197" s="17">
        <v>0</v>
      </c>
      <c r="H197" s="17"/>
      <c r="I197" s="17">
        <v>0</v>
      </c>
      <c r="J197" s="17">
        <v>0</v>
      </c>
      <c r="K197" s="17">
        <v>0</v>
      </c>
      <c r="L197" s="17">
        <v>0</v>
      </c>
      <c r="M197" s="17" t="s">
        <v>301</v>
      </c>
      <c r="N197" s="17">
        <v>1636</v>
      </c>
      <c r="O197" s="17">
        <v>0</v>
      </c>
      <c r="P197" s="17">
        <v>0</v>
      </c>
      <c r="Q197" s="17">
        <v>0</v>
      </c>
      <c r="R197" s="17"/>
      <c r="S197" s="17">
        <v>0</v>
      </c>
      <c r="T197" s="17">
        <v>0</v>
      </c>
      <c r="U197" s="17"/>
      <c r="V197" s="17">
        <v>0</v>
      </c>
      <c r="W197" s="17">
        <v>0</v>
      </c>
    </row>
    <row r="198" spans="1:23" ht="45" customHeight="1" thickBot="1" x14ac:dyDescent="0.3">
      <c r="A198" s="17" t="s">
        <v>299</v>
      </c>
      <c r="B198" s="38" t="s">
        <v>302</v>
      </c>
      <c r="C198" s="17" t="s">
        <v>43</v>
      </c>
      <c r="D198" s="17">
        <v>1482</v>
      </c>
      <c r="E198" s="17">
        <v>0</v>
      </c>
      <c r="F198" s="17">
        <f t="shared" si="6"/>
        <v>1482</v>
      </c>
      <c r="G198" s="17">
        <v>0</v>
      </c>
      <c r="H198" s="17"/>
      <c r="I198" s="17">
        <v>0</v>
      </c>
      <c r="J198" s="17">
        <v>0</v>
      </c>
      <c r="K198" s="17">
        <v>0</v>
      </c>
      <c r="L198" s="17">
        <v>0</v>
      </c>
      <c r="M198" s="17" t="s">
        <v>303</v>
      </c>
      <c r="N198" s="17">
        <v>1482</v>
      </c>
      <c r="O198" s="17">
        <v>0</v>
      </c>
      <c r="P198" s="17">
        <v>0</v>
      </c>
      <c r="Q198" s="17">
        <v>0</v>
      </c>
      <c r="R198" s="17"/>
      <c r="S198" s="17">
        <v>0</v>
      </c>
      <c r="T198" s="17">
        <v>0</v>
      </c>
      <c r="U198" s="17"/>
      <c r="V198" s="17">
        <v>0</v>
      </c>
      <c r="W198" s="17">
        <v>0</v>
      </c>
    </row>
    <row r="199" spans="1:23" ht="45.75" customHeight="1" thickBot="1" x14ac:dyDescent="0.3">
      <c r="A199" s="17" t="s">
        <v>299</v>
      </c>
      <c r="B199" s="18" t="s">
        <v>304</v>
      </c>
      <c r="C199" s="17" t="s">
        <v>55</v>
      </c>
      <c r="D199" s="17">
        <v>1636</v>
      </c>
      <c r="E199" s="17">
        <v>0</v>
      </c>
      <c r="F199" s="17">
        <f t="shared" si="6"/>
        <v>1636</v>
      </c>
      <c r="G199" s="17">
        <v>0</v>
      </c>
      <c r="H199" s="17"/>
      <c r="I199" s="17">
        <v>0</v>
      </c>
      <c r="J199" s="17">
        <v>0</v>
      </c>
      <c r="K199" s="17">
        <v>0</v>
      </c>
      <c r="L199" s="17">
        <v>0</v>
      </c>
      <c r="M199" s="17" t="s">
        <v>301</v>
      </c>
      <c r="N199" s="17">
        <v>1636</v>
      </c>
      <c r="O199" s="17">
        <v>0</v>
      </c>
      <c r="P199" s="17">
        <v>0</v>
      </c>
      <c r="Q199" s="17">
        <v>0</v>
      </c>
      <c r="R199" s="17"/>
      <c r="S199" s="17">
        <v>0</v>
      </c>
      <c r="T199" s="17">
        <v>0</v>
      </c>
      <c r="U199" s="17"/>
      <c r="V199" s="17">
        <v>0</v>
      </c>
      <c r="W199" s="17">
        <v>0</v>
      </c>
    </row>
    <row r="200" spans="1:23" ht="45.75" customHeight="1" thickBot="1" x14ac:dyDescent="0.3">
      <c r="A200" s="17" t="s">
        <v>299</v>
      </c>
      <c r="B200" s="18" t="s">
        <v>305</v>
      </c>
      <c r="C200" s="17" t="s">
        <v>43</v>
      </c>
      <c r="D200" s="17">
        <v>1380</v>
      </c>
      <c r="E200" s="17">
        <v>0</v>
      </c>
      <c r="F200" s="17">
        <f>I200+N200+P200+S200+V200</f>
        <v>1380</v>
      </c>
      <c r="G200" s="17">
        <v>0</v>
      </c>
      <c r="H200" s="17"/>
      <c r="I200" s="17">
        <v>0</v>
      </c>
      <c r="J200" s="17">
        <v>0</v>
      </c>
      <c r="K200" s="17">
        <v>0</v>
      </c>
      <c r="L200" s="17">
        <v>0</v>
      </c>
      <c r="M200" s="17" t="s">
        <v>291</v>
      </c>
      <c r="N200" s="17">
        <v>1380</v>
      </c>
      <c r="O200" s="17">
        <v>0</v>
      </c>
      <c r="P200" s="17">
        <v>0</v>
      </c>
      <c r="Q200" s="17">
        <v>0</v>
      </c>
      <c r="R200" s="17"/>
      <c r="S200" s="17">
        <v>0</v>
      </c>
      <c r="T200" s="17">
        <v>0</v>
      </c>
      <c r="U200" s="17"/>
      <c r="V200" s="17">
        <v>0</v>
      </c>
      <c r="W200" s="17">
        <v>0</v>
      </c>
    </row>
    <row r="201" spans="1:23" ht="90.75" customHeight="1" thickBot="1" x14ac:dyDescent="0.3">
      <c r="A201" s="17" t="s">
        <v>306</v>
      </c>
      <c r="B201" s="18" t="s">
        <v>307</v>
      </c>
      <c r="C201" s="17" t="s">
        <v>43</v>
      </c>
      <c r="D201" s="17">
        <v>1636</v>
      </c>
      <c r="E201" s="17">
        <v>0</v>
      </c>
      <c r="F201" s="17">
        <f>I201+N201+P201+S201+V201</f>
        <v>1636</v>
      </c>
      <c r="G201" s="17">
        <v>0</v>
      </c>
      <c r="H201" s="17"/>
      <c r="I201" s="17">
        <v>0</v>
      </c>
      <c r="J201" s="17">
        <v>0</v>
      </c>
      <c r="K201" s="17">
        <v>0</v>
      </c>
      <c r="L201" s="17">
        <v>0</v>
      </c>
      <c r="M201" s="17" t="s">
        <v>301</v>
      </c>
      <c r="N201" s="17">
        <v>1636</v>
      </c>
      <c r="O201" s="17">
        <v>0</v>
      </c>
      <c r="P201" s="17">
        <v>0</v>
      </c>
      <c r="Q201" s="17">
        <v>0</v>
      </c>
      <c r="R201" s="17"/>
      <c r="S201" s="17">
        <v>0</v>
      </c>
      <c r="T201" s="17">
        <v>0</v>
      </c>
      <c r="U201" s="17"/>
      <c r="V201" s="17">
        <v>0</v>
      </c>
      <c r="W201" s="17">
        <v>0</v>
      </c>
    </row>
    <row r="202" spans="1:23" ht="45.75" customHeight="1" thickBot="1" x14ac:dyDescent="0.3">
      <c r="A202" s="17" t="s">
        <v>306</v>
      </c>
      <c r="B202" s="18" t="s">
        <v>308</v>
      </c>
      <c r="C202" s="17" t="s">
        <v>43</v>
      </c>
      <c r="D202" s="17">
        <v>16566</v>
      </c>
      <c r="E202" s="17">
        <v>0</v>
      </c>
      <c r="F202" s="17">
        <f>I202+N202+P202+S202+V202</f>
        <v>16566</v>
      </c>
      <c r="G202" s="17">
        <v>0</v>
      </c>
      <c r="H202" s="17"/>
      <c r="I202" s="17">
        <v>0</v>
      </c>
      <c r="J202" s="17">
        <v>0</v>
      </c>
      <c r="K202" s="17">
        <v>0</v>
      </c>
      <c r="L202" s="17">
        <v>0</v>
      </c>
      <c r="M202" s="17" t="s">
        <v>309</v>
      </c>
      <c r="N202" s="17">
        <v>16566</v>
      </c>
      <c r="O202" s="17">
        <v>0</v>
      </c>
      <c r="P202" s="17">
        <v>0</v>
      </c>
      <c r="Q202" s="17">
        <v>0</v>
      </c>
      <c r="R202" s="17"/>
      <c r="S202" s="17">
        <v>0</v>
      </c>
      <c r="T202" s="17">
        <v>0</v>
      </c>
      <c r="U202" s="17"/>
      <c r="V202" s="17">
        <v>0</v>
      </c>
      <c r="W202" s="17">
        <v>0</v>
      </c>
    </row>
    <row r="203" spans="1:23" ht="36" customHeight="1" thickBot="1" x14ac:dyDescent="0.3">
      <c r="A203" s="20">
        <v>5589</v>
      </c>
      <c r="B203" s="39" t="s">
        <v>310</v>
      </c>
      <c r="C203" s="17" t="s">
        <v>55</v>
      </c>
      <c r="D203" s="17">
        <v>4141</v>
      </c>
      <c r="E203" s="17">
        <v>0</v>
      </c>
      <c r="F203" s="17">
        <f t="shared" si="6"/>
        <v>4141</v>
      </c>
      <c r="G203" s="17">
        <v>0</v>
      </c>
      <c r="H203" s="17"/>
      <c r="I203" s="17">
        <v>0</v>
      </c>
      <c r="J203" s="17">
        <v>0</v>
      </c>
      <c r="K203" s="17">
        <v>0</v>
      </c>
      <c r="L203" s="17">
        <v>0</v>
      </c>
      <c r="M203" s="17"/>
      <c r="N203" s="17">
        <v>0</v>
      </c>
      <c r="O203" s="17">
        <v>0</v>
      </c>
      <c r="P203" s="17">
        <v>4141</v>
      </c>
      <c r="Q203" s="17">
        <v>0</v>
      </c>
      <c r="R203" s="17"/>
      <c r="S203" s="17">
        <v>0</v>
      </c>
      <c r="T203" s="17">
        <v>0</v>
      </c>
      <c r="U203" s="17"/>
      <c r="V203" s="17">
        <v>0</v>
      </c>
      <c r="W203" s="17">
        <v>0</v>
      </c>
    </row>
    <row r="204" spans="1:23" ht="15.75" customHeight="1" thickBot="1" x14ac:dyDescent="0.3">
      <c r="A204" s="26" t="s">
        <v>240</v>
      </c>
      <c r="B204" s="26" t="s">
        <v>241</v>
      </c>
      <c r="C204" s="26"/>
      <c r="D204" s="26">
        <f>D205</f>
        <v>2812105</v>
      </c>
      <c r="E204" s="26">
        <f>E205</f>
        <v>1012</v>
      </c>
      <c r="F204" s="26">
        <f>F205</f>
        <v>2811093</v>
      </c>
      <c r="G204" s="26">
        <f>G205</f>
        <v>0</v>
      </c>
      <c r="H204" s="26"/>
      <c r="I204" s="26">
        <f>I205</f>
        <v>0</v>
      </c>
      <c r="J204" s="26">
        <f>J205</f>
        <v>0</v>
      </c>
      <c r="K204" s="26">
        <f>K205</f>
        <v>0</v>
      </c>
      <c r="L204" s="26">
        <f>L205</f>
        <v>0</v>
      </c>
      <c r="M204" s="27"/>
      <c r="N204" s="26">
        <f>N205</f>
        <v>2811093</v>
      </c>
      <c r="O204" s="26">
        <f>O205</f>
        <v>0</v>
      </c>
      <c r="P204" s="26">
        <f>P205</f>
        <v>0</v>
      </c>
      <c r="Q204" s="26">
        <f>Q205</f>
        <v>0</v>
      </c>
      <c r="R204" s="26"/>
      <c r="S204" s="26">
        <f>S205</f>
        <v>0</v>
      </c>
      <c r="T204" s="26">
        <f>T205</f>
        <v>0</v>
      </c>
      <c r="U204" s="26"/>
      <c r="V204" s="26">
        <f>V205</f>
        <v>0</v>
      </c>
      <c r="W204" s="26">
        <f>W205</f>
        <v>0</v>
      </c>
    </row>
    <row r="205" spans="1:23" ht="15.75" customHeight="1" thickBot="1" x14ac:dyDescent="0.3">
      <c r="A205" s="15"/>
      <c r="B205" s="15" t="s">
        <v>242</v>
      </c>
      <c r="C205" s="15"/>
      <c r="D205" s="15">
        <f>SUM(D206:D207)</f>
        <v>2812105</v>
      </c>
      <c r="E205" s="15">
        <f>SUM(E206:E207)</f>
        <v>1012</v>
      </c>
      <c r="F205" s="15">
        <f>SUM(F206:F207)</f>
        <v>2811093</v>
      </c>
      <c r="G205" s="15">
        <f>SUM(G206:G207)</f>
        <v>0</v>
      </c>
      <c r="H205" s="15"/>
      <c r="I205" s="15">
        <f>SUM(I206:I207)</f>
        <v>0</v>
      </c>
      <c r="J205" s="15">
        <f>SUM(J206:J207)</f>
        <v>0</v>
      </c>
      <c r="K205" s="15">
        <f>SUM(K206:K207)</f>
        <v>0</v>
      </c>
      <c r="L205" s="15">
        <f>SUM(L206:L207)</f>
        <v>0</v>
      </c>
      <c r="M205" s="16"/>
      <c r="N205" s="15">
        <f>SUM(N206:N207)</f>
        <v>2811093</v>
      </c>
      <c r="O205" s="15">
        <f>SUM(O206:O207)</f>
        <v>0</v>
      </c>
      <c r="P205" s="15">
        <f>SUM(P206:P207)</f>
        <v>0</v>
      </c>
      <c r="Q205" s="15">
        <f>SUM(Q206:Q207)</f>
        <v>0</v>
      </c>
      <c r="R205" s="15"/>
      <c r="S205" s="15">
        <f>SUM(S206:S207)</f>
        <v>0</v>
      </c>
      <c r="T205" s="15">
        <f>SUM(T206:T207)</f>
        <v>0</v>
      </c>
      <c r="U205" s="15"/>
      <c r="V205" s="15">
        <f>SUM(V206:V207)</f>
        <v>0</v>
      </c>
      <c r="W205" s="15">
        <f>SUM(W206:W207)</f>
        <v>0</v>
      </c>
    </row>
    <row r="206" spans="1:23" ht="45.75" customHeight="1" thickBot="1" x14ac:dyDescent="0.3">
      <c r="A206" s="17" t="s">
        <v>62</v>
      </c>
      <c r="B206" s="18" t="s">
        <v>311</v>
      </c>
      <c r="C206" s="17" t="s">
        <v>43</v>
      </c>
      <c r="D206" s="17">
        <v>1738392</v>
      </c>
      <c r="E206" s="17">
        <v>1012</v>
      </c>
      <c r="F206" s="17">
        <f>I206+N206+P206+S206+V206</f>
        <v>1737380</v>
      </c>
      <c r="G206" s="17">
        <v>0</v>
      </c>
      <c r="H206" s="17"/>
      <c r="I206" s="17">
        <v>0</v>
      </c>
      <c r="J206" s="17">
        <v>0</v>
      </c>
      <c r="K206" s="17">
        <v>0</v>
      </c>
      <c r="L206" s="17">
        <v>0</v>
      </c>
      <c r="M206" s="17" t="s">
        <v>312</v>
      </c>
      <c r="N206" s="17">
        <v>1737380</v>
      </c>
      <c r="O206" s="17">
        <v>0</v>
      </c>
      <c r="P206" s="17">
        <v>0</v>
      </c>
      <c r="Q206" s="17">
        <v>0</v>
      </c>
      <c r="R206" s="17"/>
      <c r="S206" s="17">
        <v>0</v>
      </c>
      <c r="T206" s="17">
        <v>0</v>
      </c>
      <c r="U206" s="17"/>
      <c r="V206" s="17">
        <v>0</v>
      </c>
      <c r="W206" s="17">
        <v>0</v>
      </c>
    </row>
    <row r="207" spans="1:23" ht="45.75" customHeight="1" thickBot="1" x14ac:dyDescent="0.3">
      <c r="A207" s="20">
        <v>5561</v>
      </c>
      <c r="B207" s="18" t="s">
        <v>313</v>
      </c>
      <c r="C207" s="17" t="s">
        <v>43</v>
      </c>
      <c r="D207" s="17">
        <v>1073713</v>
      </c>
      <c r="E207" s="17">
        <v>0</v>
      </c>
      <c r="F207" s="17">
        <f>I207+N207+P207+S207+V207</f>
        <v>1073713</v>
      </c>
      <c r="G207" s="17">
        <v>0</v>
      </c>
      <c r="H207" s="17"/>
      <c r="I207" s="17">
        <v>0</v>
      </c>
      <c r="J207" s="17">
        <v>0</v>
      </c>
      <c r="K207" s="17">
        <v>0</v>
      </c>
      <c r="L207" s="17">
        <v>0</v>
      </c>
      <c r="M207" s="17" t="s">
        <v>314</v>
      </c>
      <c r="N207" s="17">
        <v>1073713</v>
      </c>
      <c r="O207" s="17">
        <v>0</v>
      </c>
      <c r="P207" s="17">
        <v>0</v>
      </c>
      <c r="Q207" s="17">
        <v>0</v>
      </c>
      <c r="R207" s="17"/>
      <c r="S207" s="17">
        <v>0</v>
      </c>
      <c r="T207" s="17">
        <v>0</v>
      </c>
      <c r="U207" s="17"/>
      <c r="V207" s="17">
        <v>0</v>
      </c>
      <c r="W207" s="17">
        <v>0</v>
      </c>
    </row>
    <row r="208" spans="1:23" ht="45.75" customHeight="1" thickBot="1" x14ac:dyDescent="0.3">
      <c r="A208" s="26" t="s">
        <v>202</v>
      </c>
      <c r="B208" s="26" t="s">
        <v>203</v>
      </c>
      <c r="C208" s="26"/>
      <c r="D208" s="26">
        <f>SUM(D209:D241)</f>
        <v>265601</v>
      </c>
      <c r="E208" s="26">
        <f>SUM(E209:E241)</f>
        <v>0</v>
      </c>
      <c r="F208" s="26">
        <f>SUM(F209:F241)</f>
        <v>265601</v>
      </c>
      <c r="G208" s="26">
        <f>SUM(G209:G241)</f>
        <v>0</v>
      </c>
      <c r="H208" s="26"/>
      <c r="I208" s="26">
        <f>SUM(I209:I241)</f>
        <v>0</v>
      </c>
      <c r="J208" s="26">
        <f>SUM(J209:J241)</f>
        <v>0</v>
      </c>
      <c r="K208" s="26">
        <f>SUM(K209:K241)</f>
        <v>0</v>
      </c>
      <c r="L208" s="26">
        <f>SUM(L209:L241)</f>
        <v>0</v>
      </c>
      <c r="M208" s="27"/>
      <c r="N208" s="26">
        <f>SUM(N209:N241)</f>
        <v>257932</v>
      </c>
      <c r="O208" s="26">
        <f>SUM(O209:O241)</f>
        <v>0</v>
      </c>
      <c r="P208" s="26">
        <f>SUM(P209:P241)</f>
        <v>7669</v>
      </c>
      <c r="Q208" s="26">
        <f>SUM(Q209:Q241)</f>
        <v>0</v>
      </c>
      <c r="R208" s="26"/>
      <c r="S208" s="26">
        <f>SUM(S209:S241)</f>
        <v>0</v>
      </c>
      <c r="T208" s="26">
        <f>SUM(T209:T241)</f>
        <v>0</v>
      </c>
      <c r="U208" s="26"/>
      <c r="V208" s="26">
        <f>SUM(V209:V241)</f>
        <v>0</v>
      </c>
      <c r="W208" s="26">
        <f>SUM(W209:W241)</f>
        <v>0</v>
      </c>
    </row>
    <row r="209" spans="1:23" ht="45.75" customHeight="1" thickBot="1" x14ac:dyDescent="0.3">
      <c r="A209" s="17" t="s">
        <v>60</v>
      </c>
      <c r="B209" s="18" t="s">
        <v>315</v>
      </c>
      <c r="C209" s="17" t="s">
        <v>48</v>
      </c>
      <c r="D209" s="17">
        <v>7669</v>
      </c>
      <c r="E209" s="17">
        <v>0</v>
      </c>
      <c r="F209" s="17">
        <f>I209+N209+P209+S209+V209</f>
        <v>7669</v>
      </c>
      <c r="G209" s="17">
        <v>0</v>
      </c>
      <c r="H209" s="17"/>
      <c r="I209" s="17">
        <v>0</v>
      </c>
      <c r="J209" s="17">
        <v>0</v>
      </c>
      <c r="K209" s="17">
        <v>0</v>
      </c>
      <c r="L209" s="17">
        <v>0</v>
      </c>
      <c r="M209" s="17"/>
      <c r="N209" s="17">
        <v>0</v>
      </c>
      <c r="O209" s="17">
        <v>0</v>
      </c>
      <c r="P209" s="17">
        <v>7669</v>
      </c>
      <c r="Q209" s="17">
        <v>0</v>
      </c>
      <c r="R209" s="17"/>
      <c r="S209" s="17">
        <v>0</v>
      </c>
      <c r="T209" s="17">
        <v>0</v>
      </c>
      <c r="U209" s="17"/>
      <c r="V209" s="17">
        <v>0</v>
      </c>
      <c r="W209" s="17">
        <v>0</v>
      </c>
    </row>
    <row r="210" spans="1:23" ht="75.75" customHeight="1" thickBot="1" x14ac:dyDescent="0.3">
      <c r="A210" s="17" t="s">
        <v>316</v>
      </c>
      <c r="B210" s="18" t="s">
        <v>317</v>
      </c>
      <c r="C210" s="17" t="s">
        <v>48</v>
      </c>
      <c r="D210" s="17">
        <v>6136</v>
      </c>
      <c r="E210" s="17">
        <v>0</v>
      </c>
      <c r="F210" s="17">
        <f>I210+N210+P210+S210+V210</f>
        <v>6136</v>
      </c>
      <c r="G210" s="17">
        <v>0</v>
      </c>
      <c r="H210" s="17"/>
      <c r="I210" s="17">
        <v>0</v>
      </c>
      <c r="J210" s="17">
        <v>0</v>
      </c>
      <c r="K210" s="17">
        <v>0</v>
      </c>
      <c r="L210" s="17">
        <v>0</v>
      </c>
      <c r="M210" s="17" t="s">
        <v>318</v>
      </c>
      <c r="N210" s="17">
        <v>6136</v>
      </c>
      <c r="O210" s="17">
        <v>0</v>
      </c>
      <c r="P210" s="17">
        <v>0</v>
      </c>
      <c r="Q210" s="17">
        <v>0</v>
      </c>
      <c r="R210" s="17"/>
      <c r="S210" s="17">
        <v>0</v>
      </c>
      <c r="T210" s="17">
        <v>0</v>
      </c>
      <c r="U210" s="17"/>
      <c r="V210" s="17">
        <v>0</v>
      </c>
      <c r="W210" s="17">
        <v>0</v>
      </c>
    </row>
    <row r="211" spans="1:23" ht="30.75" customHeight="1" thickBot="1" x14ac:dyDescent="0.3">
      <c r="A211" s="17" t="s">
        <v>289</v>
      </c>
      <c r="B211" s="18" t="s">
        <v>319</v>
      </c>
      <c r="C211" s="17" t="s">
        <v>43</v>
      </c>
      <c r="D211" s="17">
        <v>2812</v>
      </c>
      <c r="E211" s="17">
        <v>0</v>
      </c>
      <c r="F211" s="17">
        <f t="shared" ref="F211:F241" si="7">I211+N211+P211+S211+V211</f>
        <v>2812</v>
      </c>
      <c r="G211" s="17">
        <v>0</v>
      </c>
      <c r="H211" s="17"/>
      <c r="I211" s="17">
        <v>0</v>
      </c>
      <c r="J211" s="17">
        <v>0</v>
      </c>
      <c r="K211" s="17">
        <v>0</v>
      </c>
      <c r="L211" s="17">
        <v>0</v>
      </c>
      <c r="M211" s="17" t="s">
        <v>320</v>
      </c>
      <c r="N211" s="17">
        <v>2812</v>
      </c>
      <c r="O211" s="17">
        <v>0</v>
      </c>
      <c r="P211" s="17">
        <v>0</v>
      </c>
      <c r="Q211" s="17">
        <v>0</v>
      </c>
      <c r="R211" s="17"/>
      <c r="S211" s="17">
        <v>0</v>
      </c>
      <c r="T211" s="17">
        <v>0</v>
      </c>
      <c r="U211" s="17"/>
      <c r="V211" s="17">
        <v>0</v>
      </c>
      <c r="W211" s="17">
        <v>0</v>
      </c>
    </row>
    <row r="212" spans="1:23" ht="29.25" customHeight="1" thickBot="1" x14ac:dyDescent="0.3">
      <c r="A212" s="17" t="s">
        <v>289</v>
      </c>
      <c r="B212" s="18" t="s">
        <v>321</v>
      </c>
      <c r="C212" s="17" t="s">
        <v>55</v>
      </c>
      <c r="D212" s="17">
        <v>14725</v>
      </c>
      <c r="E212" s="17">
        <v>0</v>
      </c>
      <c r="F212" s="17">
        <f t="shared" si="7"/>
        <v>14725</v>
      </c>
      <c r="G212" s="17">
        <v>0</v>
      </c>
      <c r="H212" s="17"/>
      <c r="I212" s="17">
        <v>0</v>
      </c>
      <c r="J212" s="17">
        <v>0</v>
      </c>
      <c r="K212" s="17">
        <v>0</v>
      </c>
      <c r="L212" s="17">
        <v>0</v>
      </c>
      <c r="M212" s="17" t="s">
        <v>322</v>
      </c>
      <c r="N212" s="17">
        <v>14725</v>
      </c>
      <c r="O212" s="17">
        <v>0</v>
      </c>
      <c r="P212" s="17">
        <v>0</v>
      </c>
      <c r="Q212" s="17">
        <v>0</v>
      </c>
      <c r="R212" s="17"/>
      <c r="S212" s="17">
        <v>0</v>
      </c>
      <c r="T212" s="17">
        <v>0</v>
      </c>
      <c r="U212" s="17"/>
      <c r="V212" s="17">
        <v>0</v>
      </c>
      <c r="W212" s="17">
        <v>0</v>
      </c>
    </row>
    <row r="213" spans="1:23" ht="45.75" customHeight="1" thickBot="1" x14ac:dyDescent="0.3">
      <c r="A213" s="17" t="s">
        <v>289</v>
      </c>
      <c r="B213" s="18" t="s">
        <v>323</v>
      </c>
      <c r="C213" s="17" t="s">
        <v>48</v>
      </c>
      <c r="D213" s="17">
        <v>10226</v>
      </c>
      <c r="E213" s="17">
        <v>0</v>
      </c>
      <c r="F213" s="17">
        <f>I213+N213+P213+S213+V213</f>
        <v>10226</v>
      </c>
      <c r="G213" s="17">
        <v>0</v>
      </c>
      <c r="H213" s="17"/>
      <c r="I213" s="17">
        <v>0</v>
      </c>
      <c r="J213" s="17">
        <v>0</v>
      </c>
      <c r="K213" s="17">
        <v>0</v>
      </c>
      <c r="L213" s="17">
        <v>0</v>
      </c>
      <c r="M213" s="17" t="s">
        <v>324</v>
      </c>
      <c r="N213" s="17">
        <v>10226</v>
      </c>
      <c r="O213" s="17">
        <v>0</v>
      </c>
      <c r="P213" s="17">
        <v>0</v>
      </c>
      <c r="Q213" s="17">
        <v>0</v>
      </c>
      <c r="R213" s="17"/>
      <c r="S213" s="17">
        <v>0</v>
      </c>
      <c r="T213" s="17">
        <v>0</v>
      </c>
      <c r="U213" s="17"/>
      <c r="V213" s="17">
        <v>0</v>
      </c>
      <c r="W213" s="17">
        <v>0</v>
      </c>
    </row>
    <row r="214" spans="1:23" ht="75.75" customHeight="1" thickBot="1" x14ac:dyDescent="0.3">
      <c r="A214" s="17" t="s">
        <v>289</v>
      </c>
      <c r="B214" s="18" t="s">
        <v>325</v>
      </c>
      <c r="C214" s="17" t="s">
        <v>48</v>
      </c>
      <c r="D214" s="17">
        <v>7669</v>
      </c>
      <c r="E214" s="17">
        <v>0</v>
      </c>
      <c r="F214" s="17">
        <f>I214+N214+P214+S214+V214</f>
        <v>7669</v>
      </c>
      <c r="G214" s="17">
        <v>0</v>
      </c>
      <c r="H214" s="17"/>
      <c r="I214" s="17">
        <v>0</v>
      </c>
      <c r="J214" s="17">
        <v>0</v>
      </c>
      <c r="K214" s="17">
        <v>0</v>
      </c>
      <c r="L214" s="17">
        <v>0</v>
      </c>
      <c r="M214" s="17" t="s">
        <v>326</v>
      </c>
      <c r="N214" s="17">
        <v>7669</v>
      </c>
      <c r="O214" s="17">
        <v>0</v>
      </c>
      <c r="P214" s="17">
        <v>0</v>
      </c>
      <c r="Q214" s="17">
        <v>0</v>
      </c>
      <c r="R214" s="17"/>
      <c r="S214" s="17">
        <v>0</v>
      </c>
      <c r="T214" s="17">
        <v>0</v>
      </c>
      <c r="U214" s="17"/>
      <c r="V214" s="17">
        <v>0</v>
      </c>
      <c r="W214" s="17">
        <v>0</v>
      </c>
    </row>
    <row r="215" spans="1:23" ht="28.5" customHeight="1" thickBot="1" x14ac:dyDescent="0.3">
      <c r="A215" s="17" t="s">
        <v>292</v>
      </c>
      <c r="B215" s="18" t="s">
        <v>327</v>
      </c>
      <c r="C215" s="17" t="s">
        <v>55</v>
      </c>
      <c r="D215" s="17">
        <v>4090</v>
      </c>
      <c r="E215" s="17">
        <v>0</v>
      </c>
      <c r="F215" s="17">
        <f>I215+N215+P215+S215+V215</f>
        <v>4090</v>
      </c>
      <c r="G215" s="17">
        <v>0</v>
      </c>
      <c r="H215" s="17"/>
      <c r="I215" s="17">
        <v>0</v>
      </c>
      <c r="J215" s="17">
        <v>0</v>
      </c>
      <c r="K215" s="17">
        <v>0</v>
      </c>
      <c r="L215" s="17">
        <v>0</v>
      </c>
      <c r="M215" s="17" t="s">
        <v>328</v>
      </c>
      <c r="N215" s="17">
        <v>4090</v>
      </c>
      <c r="O215" s="17">
        <v>0</v>
      </c>
      <c r="P215" s="17">
        <v>0</v>
      </c>
      <c r="Q215" s="17">
        <v>0</v>
      </c>
      <c r="R215" s="17"/>
      <c r="S215" s="17">
        <v>0</v>
      </c>
      <c r="T215" s="17">
        <v>0</v>
      </c>
      <c r="U215" s="17"/>
      <c r="V215" s="17">
        <v>0</v>
      </c>
      <c r="W215" s="17">
        <v>0</v>
      </c>
    </row>
    <row r="216" spans="1:23" ht="47.25" customHeight="1" thickBot="1" x14ac:dyDescent="0.3">
      <c r="A216" s="20">
        <v>5540</v>
      </c>
      <c r="B216" s="18" t="s">
        <v>596</v>
      </c>
      <c r="C216" s="17" t="s">
        <v>55</v>
      </c>
      <c r="D216" s="17">
        <v>24000</v>
      </c>
      <c r="E216" s="17">
        <v>0</v>
      </c>
      <c r="F216" s="17">
        <f>I216+N216+P216+S216+V216</f>
        <v>24000</v>
      </c>
      <c r="G216" s="17">
        <v>0</v>
      </c>
      <c r="H216" s="17"/>
      <c r="I216" s="17">
        <v>0</v>
      </c>
      <c r="J216" s="17">
        <v>0</v>
      </c>
      <c r="K216" s="17">
        <v>0</v>
      </c>
      <c r="L216" s="17">
        <v>0</v>
      </c>
      <c r="M216" s="20">
        <v>3111</v>
      </c>
      <c r="N216" s="17">
        <v>24000</v>
      </c>
      <c r="O216" s="17">
        <v>0</v>
      </c>
      <c r="P216" s="17">
        <v>0</v>
      </c>
      <c r="Q216" s="17">
        <v>0</v>
      </c>
      <c r="R216" s="17"/>
      <c r="S216" s="17">
        <v>0</v>
      </c>
      <c r="T216" s="17">
        <v>0</v>
      </c>
      <c r="U216" s="17"/>
      <c r="V216" s="17">
        <v>0</v>
      </c>
      <c r="W216" s="17">
        <v>0</v>
      </c>
    </row>
    <row r="217" spans="1:23" ht="48.75" customHeight="1" thickBot="1" x14ac:dyDescent="0.3">
      <c r="A217" s="20">
        <v>5541</v>
      </c>
      <c r="B217" s="18" t="s">
        <v>597</v>
      </c>
      <c r="C217" s="17" t="s">
        <v>55</v>
      </c>
      <c r="D217" s="17">
        <v>7500</v>
      </c>
      <c r="E217" s="17">
        <v>0</v>
      </c>
      <c r="F217" s="17">
        <f t="shared" ref="F217:F218" si="8">I217+N217+P217+S217+V217</f>
        <v>7500</v>
      </c>
      <c r="G217" s="17">
        <v>0</v>
      </c>
      <c r="H217" s="17"/>
      <c r="I217" s="17">
        <v>0</v>
      </c>
      <c r="J217" s="17">
        <v>0</v>
      </c>
      <c r="K217" s="17">
        <v>0</v>
      </c>
      <c r="L217" s="17">
        <v>0</v>
      </c>
      <c r="M217" s="20">
        <v>3111</v>
      </c>
      <c r="N217" s="17">
        <v>7500</v>
      </c>
      <c r="O217" s="17">
        <v>0</v>
      </c>
      <c r="P217" s="17">
        <v>0</v>
      </c>
      <c r="Q217" s="17">
        <v>0</v>
      </c>
      <c r="R217" s="17"/>
      <c r="S217" s="17">
        <v>0</v>
      </c>
      <c r="T217" s="17">
        <v>0</v>
      </c>
      <c r="U217" s="17"/>
      <c r="V217" s="17">
        <v>0</v>
      </c>
      <c r="W217" s="17">
        <v>0</v>
      </c>
    </row>
    <row r="218" spans="1:23" ht="57" customHeight="1" thickBot="1" x14ac:dyDescent="0.3">
      <c r="A218" s="20">
        <v>5541</v>
      </c>
      <c r="B218" s="18" t="s">
        <v>598</v>
      </c>
      <c r="C218" s="17" t="s">
        <v>55</v>
      </c>
      <c r="D218" s="17">
        <v>12000</v>
      </c>
      <c r="E218" s="17">
        <v>0</v>
      </c>
      <c r="F218" s="17">
        <f t="shared" si="8"/>
        <v>12000</v>
      </c>
      <c r="G218" s="17">
        <v>0</v>
      </c>
      <c r="H218" s="17"/>
      <c r="I218" s="17">
        <v>0</v>
      </c>
      <c r="J218" s="17">
        <v>0</v>
      </c>
      <c r="K218" s="17">
        <v>0</v>
      </c>
      <c r="L218" s="17">
        <v>0</v>
      </c>
      <c r="M218" s="20">
        <v>3111</v>
      </c>
      <c r="N218" s="17">
        <v>12000</v>
      </c>
      <c r="O218" s="17">
        <v>0</v>
      </c>
      <c r="P218" s="17">
        <v>0</v>
      </c>
      <c r="Q218" s="17">
        <v>0</v>
      </c>
      <c r="R218" s="17"/>
      <c r="S218" s="17">
        <v>0</v>
      </c>
      <c r="T218" s="17">
        <v>0</v>
      </c>
      <c r="U218" s="17"/>
      <c r="V218" s="17">
        <v>0</v>
      </c>
      <c r="W218" s="17">
        <v>0</v>
      </c>
    </row>
    <row r="219" spans="1:23" ht="30.75" customHeight="1" thickBot="1" x14ac:dyDescent="0.3">
      <c r="A219" s="17" t="s">
        <v>62</v>
      </c>
      <c r="B219" s="18" t="s">
        <v>329</v>
      </c>
      <c r="C219" s="17" t="s">
        <v>43</v>
      </c>
      <c r="D219" s="17">
        <v>5113</v>
      </c>
      <c r="E219" s="17">
        <v>0</v>
      </c>
      <c r="F219" s="17">
        <f t="shared" si="7"/>
        <v>5113</v>
      </c>
      <c r="G219" s="17">
        <v>0</v>
      </c>
      <c r="H219" s="17"/>
      <c r="I219" s="17">
        <v>0</v>
      </c>
      <c r="J219" s="17">
        <v>0</v>
      </c>
      <c r="K219" s="17">
        <v>0</v>
      </c>
      <c r="L219" s="17">
        <v>0</v>
      </c>
      <c r="M219" s="17" t="s">
        <v>330</v>
      </c>
      <c r="N219" s="17">
        <v>5113</v>
      </c>
      <c r="O219" s="17">
        <v>0</v>
      </c>
      <c r="P219" s="17">
        <v>0</v>
      </c>
      <c r="Q219" s="17">
        <v>0</v>
      </c>
      <c r="R219" s="17"/>
      <c r="S219" s="17">
        <v>0</v>
      </c>
      <c r="T219" s="17">
        <v>0</v>
      </c>
      <c r="U219" s="17"/>
      <c r="V219" s="17">
        <v>0</v>
      </c>
      <c r="W219" s="17">
        <v>0</v>
      </c>
    </row>
    <row r="220" spans="1:23" ht="30.75" customHeight="1" thickBot="1" x14ac:dyDescent="0.3">
      <c r="A220" s="17" t="s">
        <v>62</v>
      </c>
      <c r="B220" s="18" t="s">
        <v>331</v>
      </c>
      <c r="C220" s="17" t="s">
        <v>43</v>
      </c>
      <c r="D220" s="17">
        <v>1713</v>
      </c>
      <c r="E220" s="17">
        <v>0</v>
      </c>
      <c r="F220" s="17">
        <f t="shared" si="7"/>
        <v>1713</v>
      </c>
      <c r="G220" s="17">
        <v>0</v>
      </c>
      <c r="H220" s="17"/>
      <c r="I220" s="17">
        <v>0</v>
      </c>
      <c r="J220" s="17">
        <v>0</v>
      </c>
      <c r="K220" s="17">
        <v>0</v>
      </c>
      <c r="L220" s="17">
        <v>0</v>
      </c>
      <c r="M220" s="17" t="s">
        <v>332</v>
      </c>
      <c r="N220" s="17">
        <v>1713</v>
      </c>
      <c r="O220" s="17">
        <v>0</v>
      </c>
      <c r="P220" s="17">
        <v>0</v>
      </c>
      <c r="Q220" s="17">
        <v>0</v>
      </c>
      <c r="R220" s="17"/>
      <c r="S220" s="17">
        <v>0</v>
      </c>
      <c r="T220" s="17">
        <v>0</v>
      </c>
      <c r="U220" s="17"/>
      <c r="V220" s="17">
        <v>0</v>
      </c>
      <c r="W220" s="17">
        <v>0</v>
      </c>
    </row>
    <row r="221" spans="1:23" ht="60.75" customHeight="1" thickBot="1" x14ac:dyDescent="0.3">
      <c r="A221" s="17" t="s">
        <v>62</v>
      </c>
      <c r="B221" s="18" t="s">
        <v>333</v>
      </c>
      <c r="C221" s="17" t="s">
        <v>43</v>
      </c>
      <c r="D221" s="17">
        <v>2556</v>
      </c>
      <c r="E221" s="17">
        <v>0</v>
      </c>
      <c r="F221" s="17">
        <f t="shared" si="7"/>
        <v>2556</v>
      </c>
      <c r="G221" s="17">
        <v>0</v>
      </c>
      <c r="H221" s="17"/>
      <c r="I221" s="17">
        <v>0</v>
      </c>
      <c r="J221" s="17">
        <v>0</v>
      </c>
      <c r="K221" s="17">
        <v>0</v>
      </c>
      <c r="L221" s="17">
        <v>0</v>
      </c>
      <c r="M221" s="17" t="s">
        <v>334</v>
      </c>
      <c r="N221" s="17">
        <v>2556</v>
      </c>
      <c r="O221" s="17">
        <v>0</v>
      </c>
      <c r="P221" s="17">
        <v>0</v>
      </c>
      <c r="Q221" s="17">
        <v>0</v>
      </c>
      <c r="R221" s="17"/>
      <c r="S221" s="17">
        <v>0</v>
      </c>
      <c r="T221" s="17">
        <v>0</v>
      </c>
      <c r="U221" s="17"/>
      <c r="V221" s="17">
        <v>0</v>
      </c>
      <c r="W221" s="17">
        <v>0</v>
      </c>
    </row>
    <row r="222" spans="1:23" ht="60.75" customHeight="1" thickBot="1" x14ac:dyDescent="0.3">
      <c r="A222" s="17" t="s">
        <v>62</v>
      </c>
      <c r="B222" s="18" t="s">
        <v>335</v>
      </c>
      <c r="C222" s="17" t="s">
        <v>43</v>
      </c>
      <c r="D222" s="17">
        <v>5624</v>
      </c>
      <c r="E222" s="17">
        <v>0</v>
      </c>
      <c r="F222" s="17">
        <f t="shared" si="7"/>
        <v>5624</v>
      </c>
      <c r="G222" s="17">
        <v>0</v>
      </c>
      <c r="H222" s="17"/>
      <c r="I222" s="17">
        <v>0</v>
      </c>
      <c r="J222" s="17">
        <v>0</v>
      </c>
      <c r="K222" s="17">
        <v>0</v>
      </c>
      <c r="L222" s="17">
        <v>0</v>
      </c>
      <c r="M222" s="17" t="s">
        <v>336</v>
      </c>
      <c r="N222" s="17">
        <v>5624</v>
      </c>
      <c r="O222" s="17">
        <v>0</v>
      </c>
      <c r="P222" s="17">
        <v>0</v>
      </c>
      <c r="Q222" s="17">
        <v>0</v>
      </c>
      <c r="R222" s="17"/>
      <c r="S222" s="17">
        <v>0</v>
      </c>
      <c r="T222" s="17">
        <v>0</v>
      </c>
      <c r="U222" s="17"/>
      <c r="V222" s="17">
        <v>0</v>
      </c>
      <c r="W222" s="17">
        <v>0</v>
      </c>
    </row>
    <row r="223" spans="1:23" ht="45.75" customHeight="1" thickBot="1" x14ac:dyDescent="0.3">
      <c r="A223" s="17" t="s">
        <v>62</v>
      </c>
      <c r="B223" s="18" t="s">
        <v>337</v>
      </c>
      <c r="C223" s="17" t="s">
        <v>43</v>
      </c>
      <c r="D223" s="17">
        <v>2045</v>
      </c>
      <c r="E223" s="17">
        <v>0</v>
      </c>
      <c r="F223" s="17">
        <f t="shared" si="7"/>
        <v>2045</v>
      </c>
      <c r="G223" s="17">
        <v>0</v>
      </c>
      <c r="H223" s="17"/>
      <c r="I223" s="17">
        <v>0</v>
      </c>
      <c r="J223" s="17">
        <v>0</v>
      </c>
      <c r="K223" s="17">
        <v>0</v>
      </c>
      <c r="L223" s="17">
        <v>0</v>
      </c>
      <c r="M223" s="17" t="s">
        <v>338</v>
      </c>
      <c r="N223" s="17">
        <v>2045</v>
      </c>
      <c r="O223" s="17">
        <v>0</v>
      </c>
      <c r="P223" s="17">
        <v>0</v>
      </c>
      <c r="Q223" s="17">
        <v>0</v>
      </c>
      <c r="R223" s="17"/>
      <c r="S223" s="17">
        <v>0</v>
      </c>
      <c r="T223" s="17">
        <v>0</v>
      </c>
      <c r="U223" s="17"/>
      <c r="V223" s="17">
        <v>0</v>
      </c>
      <c r="W223" s="17">
        <v>0</v>
      </c>
    </row>
    <row r="224" spans="1:23" ht="30.75" customHeight="1" thickBot="1" x14ac:dyDescent="0.3">
      <c r="A224" s="17" t="s">
        <v>62</v>
      </c>
      <c r="B224" s="18" t="s">
        <v>339</v>
      </c>
      <c r="C224" s="17" t="s">
        <v>43</v>
      </c>
      <c r="D224" s="17">
        <v>3068</v>
      </c>
      <c r="E224" s="17">
        <v>0</v>
      </c>
      <c r="F224" s="17">
        <f t="shared" si="7"/>
        <v>3068</v>
      </c>
      <c r="G224" s="17">
        <v>0</v>
      </c>
      <c r="H224" s="17"/>
      <c r="I224" s="17">
        <v>0</v>
      </c>
      <c r="J224" s="17">
        <v>0</v>
      </c>
      <c r="K224" s="17">
        <v>0</v>
      </c>
      <c r="L224" s="17">
        <v>0</v>
      </c>
      <c r="M224" s="17" t="s">
        <v>340</v>
      </c>
      <c r="N224" s="17">
        <v>3068</v>
      </c>
      <c r="O224" s="17">
        <v>0</v>
      </c>
      <c r="P224" s="17">
        <v>0</v>
      </c>
      <c r="Q224" s="17">
        <v>0</v>
      </c>
      <c r="R224" s="17"/>
      <c r="S224" s="17">
        <v>0</v>
      </c>
      <c r="T224" s="17">
        <v>0</v>
      </c>
      <c r="U224" s="17"/>
      <c r="V224" s="17">
        <v>0</v>
      </c>
      <c r="W224" s="17">
        <v>0</v>
      </c>
    </row>
    <row r="225" spans="1:23" ht="30.75" customHeight="1" thickBot="1" x14ac:dyDescent="0.3">
      <c r="A225" s="17" t="s">
        <v>62</v>
      </c>
      <c r="B225" s="18" t="s">
        <v>341</v>
      </c>
      <c r="C225" s="17" t="s">
        <v>43</v>
      </c>
      <c r="D225" s="17">
        <v>3221</v>
      </c>
      <c r="E225" s="17">
        <v>0</v>
      </c>
      <c r="F225" s="17">
        <f t="shared" si="7"/>
        <v>3221</v>
      </c>
      <c r="G225" s="17">
        <v>0</v>
      </c>
      <c r="H225" s="17"/>
      <c r="I225" s="17">
        <v>0</v>
      </c>
      <c r="J225" s="17">
        <v>0</v>
      </c>
      <c r="K225" s="17">
        <v>0</v>
      </c>
      <c r="L225" s="17">
        <v>0</v>
      </c>
      <c r="M225" s="17" t="s">
        <v>342</v>
      </c>
      <c r="N225" s="17">
        <v>3221</v>
      </c>
      <c r="O225" s="17">
        <v>0</v>
      </c>
      <c r="P225" s="17">
        <v>0</v>
      </c>
      <c r="Q225" s="17">
        <v>0</v>
      </c>
      <c r="R225" s="17"/>
      <c r="S225" s="17">
        <v>0</v>
      </c>
      <c r="T225" s="17">
        <v>0</v>
      </c>
      <c r="U225" s="17"/>
      <c r="V225" s="17">
        <v>0</v>
      </c>
      <c r="W225" s="17">
        <v>0</v>
      </c>
    </row>
    <row r="226" spans="1:23" ht="45.75" customHeight="1" thickBot="1" x14ac:dyDescent="0.3">
      <c r="A226" s="17" t="s">
        <v>62</v>
      </c>
      <c r="B226" s="18" t="s">
        <v>343</v>
      </c>
      <c r="C226" s="17" t="s">
        <v>43</v>
      </c>
      <c r="D226" s="17">
        <v>2454</v>
      </c>
      <c r="E226" s="17">
        <v>0</v>
      </c>
      <c r="F226" s="17">
        <f t="shared" si="7"/>
        <v>2454</v>
      </c>
      <c r="G226" s="17">
        <v>0</v>
      </c>
      <c r="H226" s="17"/>
      <c r="I226" s="17">
        <v>0</v>
      </c>
      <c r="J226" s="17">
        <v>0</v>
      </c>
      <c r="K226" s="17">
        <v>0</v>
      </c>
      <c r="L226" s="17">
        <v>0</v>
      </c>
      <c r="M226" s="17" t="s">
        <v>344</v>
      </c>
      <c r="N226" s="17">
        <v>2454</v>
      </c>
      <c r="O226" s="17">
        <v>0</v>
      </c>
      <c r="P226" s="17">
        <v>0</v>
      </c>
      <c r="Q226" s="17">
        <v>0</v>
      </c>
      <c r="R226" s="17"/>
      <c r="S226" s="17">
        <v>0</v>
      </c>
      <c r="T226" s="17">
        <v>0</v>
      </c>
      <c r="U226" s="17"/>
      <c r="V226" s="17">
        <v>0</v>
      </c>
      <c r="W226" s="17">
        <v>0</v>
      </c>
    </row>
    <row r="227" spans="1:23" ht="45.75" customHeight="1" thickBot="1" x14ac:dyDescent="0.3">
      <c r="A227" s="17" t="s">
        <v>62</v>
      </c>
      <c r="B227" s="18" t="s">
        <v>345</v>
      </c>
      <c r="C227" s="17" t="s">
        <v>43</v>
      </c>
      <c r="D227" s="17">
        <v>3835</v>
      </c>
      <c r="E227" s="17">
        <v>0</v>
      </c>
      <c r="F227" s="17">
        <f t="shared" si="7"/>
        <v>3835</v>
      </c>
      <c r="G227" s="17">
        <v>0</v>
      </c>
      <c r="H227" s="17"/>
      <c r="I227" s="17">
        <v>0</v>
      </c>
      <c r="J227" s="17">
        <v>0</v>
      </c>
      <c r="K227" s="17">
        <v>0</v>
      </c>
      <c r="L227" s="17">
        <v>0</v>
      </c>
      <c r="M227" s="17" t="s">
        <v>346</v>
      </c>
      <c r="N227" s="17">
        <v>3835</v>
      </c>
      <c r="O227" s="17">
        <v>0</v>
      </c>
      <c r="P227" s="17">
        <v>0</v>
      </c>
      <c r="Q227" s="17">
        <v>0</v>
      </c>
      <c r="R227" s="17"/>
      <c r="S227" s="17">
        <v>0</v>
      </c>
      <c r="T227" s="17">
        <v>0</v>
      </c>
      <c r="U227" s="17"/>
      <c r="V227" s="17">
        <v>0</v>
      </c>
      <c r="W227" s="17">
        <v>0</v>
      </c>
    </row>
    <row r="228" spans="1:23" ht="30.75" customHeight="1" thickBot="1" x14ac:dyDescent="0.3">
      <c r="A228" s="17" t="s">
        <v>62</v>
      </c>
      <c r="B228" s="18" t="s">
        <v>347</v>
      </c>
      <c r="C228" s="17" t="s">
        <v>43</v>
      </c>
      <c r="D228" s="17">
        <v>3579</v>
      </c>
      <c r="E228" s="17">
        <v>0</v>
      </c>
      <c r="F228" s="17">
        <f t="shared" si="7"/>
        <v>3579</v>
      </c>
      <c r="G228" s="17">
        <v>0</v>
      </c>
      <c r="H228" s="17"/>
      <c r="I228" s="17">
        <v>0</v>
      </c>
      <c r="J228" s="17">
        <v>0</v>
      </c>
      <c r="K228" s="17">
        <v>0</v>
      </c>
      <c r="L228" s="17">
        <v>0</v>
      </c>
      <c r="M228" s="17" t="s">
        <v>348</v>
      </c>
      <c r="N228" s="17">
        <v>3579</v>
      </c>
      <c r="O228" s="17">
        <v>0</v>
      </c>
      <c r="P228" s="17">
        <v>0</v>
      </c>
      <c r="Q228" s="17">
        <v>0</v>
      </c>
      <c r="R228" s="17"/>
      <c r="S228" s="17">
        <v>0</v>
      </c>
      <c r="T228" s="17">
        <v>0</v>
      </c>
      <c r="U228" s="17"/>
      <c r="V228" s="17">
        <v>0</v>
      </c>
      <c r="W228" s="17">
        <v>0</v>
      </c>
    </row>
    <row r="229" spans="1:23" ht="30.75" customHeight="1" thickBot="1" x14ac:dyDescent="0.3">
      <c r="A229" s="17" t="s">
        <v>62</v>
      </c>
      <c r="B229" s="18" t="s">
        <v>349</v>
      </c>
      <c r="C229" s="17" t="s">
        <v>43</v>
      </c>
      <c r="D229" s="17">
        <v>2045</v>
      </c>
      <c r="E229" s="17">
        <v>0</v>
      </c>
      <c r="F229" s="17">
        <f t="shared" si="7"/>
        <v>2045</v>
      </c>
      <c r="G229" s="17">
        <v>0</v>
      </c>
      <c r="H229" s="17"/>
      <c r="I229" s="17">
        <v>0</v>
      </c>
      <c r="J229" s="17">
        <v>0</v>
      </c>
      <c r="K229" s="17">
        <v>0</v>
      </c>
      <c r="L229" s="17">
        <v>0</v>
      </c>
      <c r="M229" s="17" t="s">
        <v>338</v>
      </c>
      <c r="N229" s="17">
        <v>2045</v>
      </c>
      <c r="O229" s="17">
        <v>0</v>
      </c>
      <c r="P229" s="17">
        <v>0</v>
      </c>
      <c r="Q229" s="17">
        <v>0</v>
      </c>
      <c r="R229" s="17"/>
      <c r="S229" s="17">
        <v>0</v>
      </c>
      <c r="T229" s="17">
        <v>0</v>
      </c>
      <c r="U229" s="17"/>
      <c r="V229" s="17">
        <v>0</v>
      </c>
      <c r="W229" s="17">
        <v>0</v>
      </c>
    </row>
    <row r="230" spans="1:23" ht="30.75" customHeight="1" thickBot="1" x14ac:dyDescent="0.3">
      <c r="A230" s="17" t="s">
        <v>62</v>
      </c>
      <c r="B230" s="18" t="s">
        <v>350</v>
      </c>
      <c r="C230" s="17" t="s">
        <v>43</v>
      </c>
      <c r="D230" s="17">
        <v>14681</v>
      </c>
      <c r="E230" s="17">
        <v>0</v>
      </c>
      <c r="F230" s="17">
        <f t="shared" si="7"/>
        <v>14681</v>
      </c>
      <c r="G230" s="17">
        <v>0</v>
      </c>
      <c r="H230" s="17"/>
      <c r="I230" s="17">
        <v>0</v>
      </c>
      <c r="J230" s="17">
        <v>0</v>
      </c>
      <c r="K230" s="17">
        <v>0</v>
      </c>
      <c r="L230" s="17">
        <v>0</v>
      </c>
      <c r="M230" s="17" t="s">
        <v>351</v>
      </c>
      <c r="N230" s="17">
        <v>14681</v>
      </c>
      <c r="O230" s="17">
        <v>0</v>
      </c>
      <c r="P230" s="17">
        <v>0</v>
      </c>
      <c r="Q230" s="17">
        <v>0</v>
      </c>
      <c r="R230" s="17"/>
      <c r="S230" s="17">
        <v>0</v>
      </c>
      <c r="T230" s="17">
        <v>0</v>
      </c>
      <c r="U230" s="17"/>
      <c r="V230" s="17">
        <v>0</v>
      </c>
      <c r="W230" s="17">
        <v>0</v>
      </c>
    </row>
    <row r="231" spans="1:23" ht="35.25" customHeight="1" thickBot="1" x14ac:dyDescent="0.3">
      <c r="A231" s="17" t="s">
        <v>62</v>
      </c>
      <c r="B231" s="18" t="s">
        <v>352</v>
      </c>
      <c r="C231" s="17" t="s">
        <v>55</v>
      </c>
      <c r="D231" s="17">
        <v>17895</v>
      </c>
      <c r="E231" s="17">
        <v>0</v>
      </c>
      <c r="F231" s="17">
        <f t="shared" si="7"/>
        <v>17895</v>
      </c>
      <c r="G231" s="17">
        <v>0</v>
      </c>
      <c r="H231" s="17"/>
      <c r="I231" s="17">
        <v>0</v>
      </c>
      <c r="J231" s="17">
        <v>0</v>
      </c>
      <c r="K231" s="17">
        <v>0</v>
      </c>
      <c r="L231" s="17">
        <v>0</v>
      </c>
      <c r="M231" s="17" t="s">
        <v>328</v>
      </c>
      <c r="N231" s="17">
        <v>17895</v>
      </c>
      <c r="O231" s="17">
        <v>0</v>
      </c>
      <c r="P231" s="17">
        <v>0</v>
      </c>
      <c r="Q231" s="17">
        <v>0</v>
      </c>
      <c r="R231" s="17"/>
      <c r="S231" s="17">
        <v>0</v>
      </c>
      <c r="T231" s="17">
        <v>0</v>
      </c>
      <c r="U231" s="17"/>
      <c r="V231" s="17">
        <v>0</v>
      </c>
      <c r="W231" s="17">
        <v>0</v>
      </c>
    </row>
    <row r="232" spans="1:23" ht="42.75" customHeight="1" thickBot="1" x14ac:dyDescent="0.3">
      <c r="A232" s="17" t="s">
        <v>62</v>
      </c>
      <c r="B232" s="18" t="s">
        <v>353</v>
      </c>
      <c r="C232" s="17" t="s">
        <v>55</v>
      </c>
      <c r="D232" s="17">
        <v>7669</v>
      </c>
      <c r="E232" s="17">
        <v>0</v>
      </c>
      <c r="F232" s="17">
        <f t="shared" si="7"/>
        <v>7669</v>
      </c>
      <c r="G232" s="17">
        <v>0</v>
      </c>
      <c r="H232" s="17"/>
      <c r="I232" s="17">
        <v>0</v>
      </c>
      <c r="J232" s="17">
        <v>0</v>
      </c>
      <c r="K232" s="17">
        <v>0</v>
      </c>
      <c r="L232" s="17">
        <v>0</v>
      </c>
      <c r="M232" s="17" t="s">
        <v>328</v>
      </c>
      <c r="N232" s="17">
        <v>7669</v>
      </c>
      <c r="O232" s="17">
        <v>0</v>
      </c>
      <c r="P232" s="17">
        <v>0</v>
      </c>
      <c r="Q232" s="17">
        <v>0</v>
      </c>
      <c r="R232" s="17"/>
      <c r="S232" s="17">
        <v>0</v>
      </c>
      <c r="T232" s="17">
        <v>0</v>
      </c>
      <c r="U232" s="17"/>
      <c r="V232" s="17">
        <v>0</v>
      </c>
      <c r="W232" s="17">
        <v>0</v>
      </c>
    </row>
    <row r="233" spans="1:23" ht="62.25" customHeight="1" thickBot="1" x14ac:dyDescent="0.3">
      <c r="A233" s="17" t="s">
        <v>62</v>
      </c>
      <c r="B233" s="18" t="s">
        <v>354</v>
      </c>
      <c r="C233" s="17" t="s">
        <v>55</v>
      </c>
      <c r="D233" s="17">
        <v>3068</v>
      </c>
      <c r="E233" s="17">
        <v>0</v>
      </c>
      <c r="F233" s="17">
        <f t="shared" si="7"/>
        <v>3068</v>
      </c>
      <c r="G233" s="17">
        <v>0</v>
      </c>
      <c r="H233" s="17"/>
      <c r="I233" s="17">
        <v>0</v>
      </c>
      <c r="J233" s="17">
        <v>0</v>
      </c>
      <c r="K233" s="17">
        <v>0</v>
      </c>
      <c r="L233" s="17">
        <v>0</v>
      </c>
      <c r="M233" s="17" t="s">
        <v>328</v>
      </c>
      <c r="N233" s="17">
        <v>3068</v>
      </c>
      <c r="O233" s="17">
        <v>0</v>
      </c>
      <c r="P233" s="17">
        <v>0</v>
      </c>
      <c r="Q233" s="17">
        <v>0</v>
      </c>
      <c r="R233" s="17"/>
      <c r="S233" s="17">
        <v>0</v>
      </c>
      <c r="T233" s="17">
        <v>0</v>
      </c>
      <c r="U233" s="17"/>
      <c r="V233" s="17">
        <v>0</v>
      </c>
      <c r="W233" s="17">
        <v>0</v>
      </c>
    </row>
    <row r="234" spans="1:23" ht="28.5" customHeight="1" thickBot="1" x14ac:dyDescent="0.3">
      <c r="A234" s="17" t="s">
        <v>62</v>
      </c>
      <c r="B234" s="18" t="s">
        <v>355</v>
      </c>
      <c r="C234" s="17" t="s">
        <v>55</v>
      </c>
      <c r="D234" s="17">
        <v>3068</v>
      </c>
      <c r="E234" s="17">
        <v>0</v>
      </c>
      <c r="F234" s="17">
        <f t="shared" si="7"/>
        <v>3068</v>
      </c>
      <c r="G234" s="17">
        <v>0</v>
      </c>
      <c r="H234" s="17"/>
      <c r="I234" s="17">
        <v>0</v>
      </c>
      <c r="J234" s="17">
        <v>0</v>
      </c>
      <c r="K234" s="17">
        <v>0</v>
      </c>
      <c r="L234" s="17">
        <v>0</v>
      </c>
      <c r="M234" s="17" t="s">
        <v>328</v>
      </c>
      <c r="N234" s="17">
        <v>3068</v>
      </c>
      <c r="O234" s="17">
        <v>0</v>
      </c>
      <c r="P234" s="17">
        <v>0</v>
      </c>
      <c r="Q234" s="17">
        <v>0</v>
      </c>
      <c r="R234" s="17"/>
      <c r="S234" s="17">
        <v>0</v>
      </c>
      <c r="T234" s="17">
        <v>0</v>
      </c>
      <c r="U234" s="17"/>
      <c r="V234" s="17">
        <v>0</v>
      </c>
      <c r="W234" s="17">
        <v>0</v>
      </c>
    </row>
    <row r="235" spans="1:23" ht="30" customHeight="1" thickBot="1" x14ac:dyDescent="0.3">
      <c r="A235" s="17" t="s">
        <v>62</v>
      </c>
      <c r="B235" s="18" t="s">
        <v>356</v>
      </c>
      <c r="C235" s="17" t="s">
        <v>55</v>
      </c>
      <c r="D235" s="17">
        <v>3068</v>
      </c>
      <c r="E235" s="17">
        <v>0</v>
      </c>
      <c r="F235" s="17">
        <f t="shared" si="7"/>
        <v>3068</v>
      </c>
      <c r="G235" s="17">
        <v>0</v>
      </c>
      <c r="H235" s="17"/>
      <c r="I235" s="17">
        <v>0</v>
      </c>
      <c r="J235" s="17">
        <v>0</v>
      </c>
      <c r="K235" s="17">
        <v>0</v>
      </c>
      <c r="L235" s="17">
        <v>0</v>
      </c>
      <c r="M235" s="17" t="s">
        <v>328</v>
      </c>
      <c r="N235" s="17">
        <v>3068</v>
      </c>
      <c r="O235" s="17">
        <v>0</v>
      </c>
      <c r="P235" s="17">
        <v>0</v>
      </c>
      <c r="Q235" s="17">
        <v>0</v>
      </c>
      <c r="R235" s="17"/>
      <c r="S235" s="17">
        <v>0</v>
      </c>
      <c r="T235" s="17">
        <v>0</v>
      </c>
      <c r="U235" s="17"/>
      <c r="V235" s="17">
        <v>0</v>
      </c>
      <c r="W235" s="17">
        <v>0</v>
      </c>
    </row>
    <row r="236" spans="1:23" ht="42.75" customHeight="1" thickBot="1" x14ac:dyDescent="0.3">
      <c r="A236" s="17" t="s">
        <v>62</v>
      </c>
      <c r="B236" s="18" t="s">
        <v>357</v>
      </c>
      <c r="C236" s="17" t="s">
        <v>55</v>
      </c>
      <c r="D236" s="17">
        <v>4090</v>
      </c>
      <c r="E236" s="17">
        <v>0</v>
      </c>
      <c r="F236" s="17">
        <f t="shared" si="7"/>
        <v>4090</v>
      </c>
      <c r="G236" s="17">
        <v>0</v>
      </c>
      <c r="H236" s="17"/>
      <c r="I236" s="17">
        <v>0</v>
      </c>
      <c r="J236" s="17">
        <v>0</v>
      </c>
      <c r="K236" s="17">
        <v>0</v>
      </c>
      <c r="L236" s="17">
        <v>0</v>
      </c>
      <c r="M236" s="17" t="s">
        <v>328</v>
      </c>
      <c r="N236" s="17">
        <v>4090</v>
      </c>
      <c r="O236" s="17">
        <v>0</v>
      </c>
      <c r="P236" s="17">
        <v>0</v>
      </c>
      <c r="Q236" s="17">
        <v>0</v>
      </c>
      <c r="R236" s="17"/>
      <c r="S236" s="17">
        <v>0</v>
      </c>
      <c r="T236" s="17">
        <v>0</v>
      </c>
      <c r="U236" s="17"/>
      <c r="V236" s="17">
        <v>0</v>
      </c>
      <c r="W236" s="17">
        <v>0</v>
      </c>
    </row>
    <row r="237" spans="1:23" ht="54.75" customHeight="1" thickBot="1" x14ac:dyDescent="0.3">
      <c r="A237" s="17" t="s">
        <v>358</v>
      </c>
      <c r="B237" s="18" t="s">
        <v>359</v>
      </c>
      <c r="C237" s="17" t="s">
        <v>43</v>
      </c>
      <c r="D237" s="17">
        <v>68222</v>
      </c>
      <c r="E237" s="17">
        <v>0</v>
      </c>
      <c r="F237" s="17">
        <f t="shared" si="7"/>
        <v>68222</v>
      </c>
      <c r="G237" s="17">
        <v>0</v>
      </c>
      <c r="H237" s="17"/>
      <c r="I237" s="17"/>
      <c r="J237" s="17">
        <v>0</v>
      </c>
      <c r="K237" s="17">
        <v>0</v>
      </c>
      <c r="L237" s="17">
        <v>0</v>
      </c>
      <c r="M237" s="17" t="s">
        <v>360</v>
      </c>
      <c r="N237" s="17">
        <v>68222</v>
      </c>
      <c r="O237" s="17">
        <v>0</v>
      </c>
      <c r="P237" s="17">
        <v>0</v>
      </c>
      <c r="Q237" s="17">
        <v>0</v>
      </c>
      <c r="R237" s="17"/>
      <c r="S237" s="17">
        <v>0</v>
      </c>
      <c r="T237" s="17">
        <v>0</v>
      </c>
      <c r="U237" s="17"/>
      <c r="V237" s="17">
        <v>0</v>
      </c>
      <c r="W237" s="17">
        <v>0</v>
      </c>
    </row>
    <row r="238" spans="1:23" ht="45.75" customHeight="1" thickBot="1" x14ac:dyDescent="0.3">
      <c r="A238" s="17" t="s">
        <v>361</v>
      </c>
      <c r="B238" s="18" t="s">
        <v>362</v>
      </c>
      <c r="C238" s="17" t="s">
        <v>48</v>
      </c>
      <c r="D238" s="17">
        <v>4090</v>
      </c>
      <c r="E238" s="17">
        <v>0</v>
      </c>
      <c r="F238" s="17">
        <f t="shared" si="7"/>
        <v>4090</v>
      </c>
      <c r="G238" s="17">
        <v>0</v>
      </c>
      <c r="H238" s="17"/>
      <c r="I238" s="17">
        <v>0</v>
      </c>
      <c r="J238" s="17">
        <v>0</v>
      </c>
      <c r="K238" s="17">
        <v>0</v>
      </c>
      <c r="L238" s="17">
        <v>0</v>
      </c>
      <c r="M238" s="17" t="s">
        <v>363</v>
      </c>
      <c r="N238" s="17">
        <v>4090</v>
      </c>
      <c r="O238" s="17">
        <v>0</v>
      </c>
      <c r="P238" s="17">
        <v>0</v>
      </c>
      <c r="Q238" s="17">
        <v>0</v>
      </c>
      <c r="R238" s="17"/>
      <c r="S238" s="17">
        <v>0</v>
      </c>
      <c r="T238" s="17">
        <v>0</v>
      </c>
      <c r="U238" s="17"/>
      <c r="V238" s="17">
        <v>0</v>
      </c>
      <c r="W238" s="17">
        <v>0</v>
      </c>
    </row>
    <row r="239" spans="1:23" ht="42.75" customHeight="1" thickBot="1" x14ac:dyDescent="0.3">
      <c r="A239" s="20">
        <v>5554</v>
      </c>
      <c r="B239" s="18" t="s">
        <v>364</v>
      </c>
      <c r="C239" s="17" t="s">
        <v>43</v>
      </c>
      <c r="D239" s="17">
        <v>1534</v>
      </c>
      <c r="E239" s="17">
        <v>0</v>
      </c>
      <c r="F239" s="17">
        <f t="shared" si="7"/>
        <v>1534</v>
      </c>
      <c r="G239" s="17">
        <v>0</v>
      </c>
      <c r="H239" s="17"/>
      <c r="I239" s="17">
        <v>0</v>
      </c>
      <c r="J239" s="17">
        <v>0</v>
      </c>
      <c r="K239" s="17">
        <v>0</v>
      </c>
      <c r="L239" s="17">
        <v>0</v>
      </c>
      <c r="M239" s="17" t="s">
        <v>328</v>
      </c>
      <c r="N239" s="17">
        <v>1534</v>
      </c>
      <c r="O239" s="17">
        <v>0</v>
      </c>
      <c r="P239" s="17">
        <v>0</v>
      </c>
      <c r="Q239" s="17">
        <v>0</v>
      </c>
      <c r="R239" s="17"/>
      <c r="S239" s="17">
        <v>0</v>
      </c>
      <c r="T239" s="17">
        <v>0</v>
      </c>
      <c r="U239" s="17"/>
      <c r="V239" s="17">
        <v>0</v>
      </c>
      <c r="W239" s="17">
        <v>0</v>
      </c>
    </row>
    <row r="240" spans="1:23" ht="52.5" customHeight="1" thickBot="1" x14ac:dyDescent="0.3">
      <c r="A240" s="20">
        <v>5554</v>
      </c>
      <c r="B240" s="40" t="s">
        <v>365</v>
      </c>
      <c r="C240" s="17" t="s">
        <v>43</v>
      </c>
      <c r="D240" s="17">
        <v>1534</v>
      </c>
      <c r="E240" s="17">
        <v>0</v>
      </c>
      <c r="F240" s="17">
        <f t="shared" si="7"/>
        <v>1534</v>
      </c>
      <c r="G240" s="17">
        <v>0</v>
      </c>
      <c r="H240" s="17"/>
      <c r="I240" s="17">
        <v>0</v>
      </c>
      <c r="J240" s="17">
        <v>0</v>
      </c>
      <c r="K240" s="17">
        <v>0</v>
      </c>
      <c r="L240" s="17">
        <v>0</v>
      </c>
      <c r="M240" s="17" t="s">
        <v>328</v>
      </c>
      <c r="N240" s="17">
        <v>1534</v>
      </c>
      <c r="O240" s="17">
        <v>0</v>
      </c>
      <c r="P240" s="17">
        <v>0</v>
      </c>
      <c r="Q240" s="17">
        <v>0</v>
      </c>
      <c r="R240" s="17"/>
      <c r="S240" s="17">
        <v>0</v>
      </c>
      <c r="T240" s="17">
        <v>0</v>
      </c>
      <c r="U240" s="17"/>
      <c r="V240" s="17">
        <v>0</v>
      </c>
      <c r="W240" s="17">
        <v>0</v>
      </c>
    </row>
    <row r="241" spans="1:23" ht="75.75" customHeight="1" thickBot="1" x14ac:dyDescent="0.3">
      <c r="A241" s="17" t="s">
        <v>306</v>
      </c>
      <c r="B241" s="18" t="s">
        <v>366</v>
      </c>
      <c r="C241" s="17" t="s">
        <v>43</v>
      </c>
      <c r="D241" s="17">
        <v>4602</v>
      </c>
      <c r="E241" s="17">
        <v>0</v>
      </c>
      <c r="F241" s="17">
        <f t="shared" si="7"/>
        <v>4602</v>
      </c>
      <c r="G241" s="17">
        <v>0</v>
      </c>
      <c r="H241" s="17"/>
      <c r="I241" s="17">
        <v>0</v>
      </c>
      <c r="J241" s="17">
        <v>0</v>
      </c>
      <c r="K241" s="17">
        <v>0</v>
      </c>
      <c r="L241" s="17">
        <v>0</v>
      </c>
      <c r="M241" s="17" t="s">
        <v>367</v>
      </c>
      <c r="N241" s="17">
        <v>4602</v>
      </c>
      <c r="O241" s="17">
        <v>0</v>
      </c>
      <c r="P241" s="17">
        <v>0</v>
      </c>
      <c r="Q241" s="17">
        <v>0</v>
      </c>
      <c r="R241" s="17"/>
      <c r="S241" s="17">
        <v>0</v>
      </c>
      <c r="T241" s="17">
        <v>0</v>
      </c>
      <c r="U241" s="17"/>
      <c r="V241" s="17">
        <v>0</v>
      </c>
      <c r="W241" s="17">
        <v>0</v>
      </c>
    </row>
    <row r="242" spans="1:23" ht="30.75" customHeight="1" thickBot="1" x14ac:dyDescent="0.3">
      <c r="A242" s="26" t="s">
        <v>211</v>
      </c>
      <c r="B242" s="26" t="s">
        <v>212</v>
      </c>
      <c r="C242" s="26"/>
      <c r="D242" s="26">
        <f>SUM(D243:D252)</f>
        <v>480964</v>
      </c>
      <c r="E242" s="26">
        <f>SUM(E243:E252)</f>
        <v>0</v>
      </c>
      <c r="F242" s="26">
        <f>SUM(F243:F252)</f>
        <v>480964</v>
      </c>
      <c r="G242" s="26">
        <f>SUM(G243:G252)</f>
        <v>0</v>
      </c>
      <c r="H242" s="26"/>
      <c r="I242" s="26">
        <f>SUM(I243:I252)</f>
        <v>0</v>
      </c>
      <c r="J242" s="26">
        <f>SUM(J243:J252)</f>
        <v>0</v>
      </c>
      <c r="K242" s="26">
        <f>SUM(K243:K252)</f>
        <v>0</v>
      </c>
      <c r="L242" s="26">
        <f>SUM(L243:L252)</f>
        <v>0</v>
      </c>
      <c r="M242" s="27"/>
      <c r="N242" s="26">
        <f>SUM(N243:N252)</f>
        <v>436131</v>
      </c>
      <c r="O242" s="26">
        <f>SUM(O243:O252)</f>
        <v>0</v>
      </c>
      <c r="P242" s="26">
        <f>SUM(P243:P252)</f>
        <v>44833</v>
      </c>
      <c r="Q242" s="26">
        <f>SUM(Q243:Q252)</f>
        <v>0</v>
      </c>
      <c r="R242" s="26"/>
      <c r="S242" s="26">
        <f>SUM(S243:S252)</f>
        <v>0</v>
      </c>
      <c r="T242" s="26">
        <f>SUM(T243:T252)</f>
        <v>0</v>
      </c>
      <c r="U242" s="26"/>
      <c r="V242" s="26">
        <f>SUM(V243:V252)</f>
        <v>0</v>
      </c>
      <c r="W242" s="26">
        <f>SUM(W243:W252)</f>
        <v>0</v>
      </c>
    </row>
    <row r="243" spans="1:23" ht="60.75" customHeight="1" thickBot="1" x14ac:dyDescent="0.3">
      <c r="A243" s="17" t="s">
        <v>60</v>
      </c>
      <c r="B243" s="18" t="s">
        <v>368</v>
      </c>
      <c r="C243" s="17" t="s">
        <v>43</v>
      </c>
      <c r="D243" s="17">
        <v>44833</v>
      </c>
      <c r="E243" s="17">
        <v>0</v>
      </c>
      <c r="F243" s="17">
        <f>I243+N243+P243+S243+V243</f>
        <v>44833</v>
      </c>
      <c r="G243" s="17">
        <v>0</v>
      </c>
      <c r="H243" s="17"/>
      <c r="I243" s="17">
        <v>0</v>
      </c>
      <c r="J243" s="17">
        <v>0</v>
      </c>
      <c r="K243" s="17">
        <v>0</v>
      </c>
      <c r="L243" s="17">
        <v>0</v>
      </c>
      <c r="M243" s="17"/>
      <c r="N243" s="17">
        <v>0</v>
      </c>
      <c r="O243" s="17">
        <v>0</v>
      </c>
      <c r="P243" s="17">
        <v>44833</v>
      </c>
      <c r="Q243" s="17">
        <v>0</v>
      </c>
      <c r="R243" s="17"/>
      <c r="S243" s="17">
        <v>0</v>
      </c>
      <c r="T243" s="17">
        <v>0</v>
      </c>
      <c r="U243" s="17"/>
      <c r="V243" s="17">
        <v>0</v>
      </c>
      <c r="W243" s="17">
        <v>0</v>
      </c>
    </row>
    <row r="244" spans="1:23" ht="45.75" customHeight="1" thickBot="1" x14ac:dyDescent="0.3">
      <c r="A244" s="17" t="s">
        <v>292</v>
      </c>
      <c r="B244" s="18" t="s">
        <v>369</v>
      </c>
      <c r="C244" s="17" t="s">
        <v>43</v>
      </c>
      <c r="D244" s="17">
        <v>69024</v>
      </c>
      <c r="E244" s="17">
        <v>0</v>
      </c>
      <c r="F244" s="17">
        <f t="shared" ref="F244:F251" si="9">I244+N244+P244+S244+V244</f>
        <v>69024</v>
      </c>
      <c r="G244" s="17">
        <v>0</v>
      </c>
      <c r="H244" s="17"/>
      <c r="I244" s="17">
        <v>0</v>
      </c>
      <c r="J244" s="17">
        <v>0</v>
      </c>
      <c r="K244" s="17">
        <v>0</v>
      </c>
      <c r="L244" s="17">
        <v>0</v>
      </c>
      <c r="M244" s="17" t="s">
        <v>370</v>
      </c>
      <c r="N244" s="17">
        <v>69024</v>
      </c>
      <c r="O244" s="17">
        <v>0</v>
      </c>
      <c r="P244" s="17">
        <v>0</v>
      </c>
      <c r="Q244" s="17">
        <v>0</v>
      </c>
      <c r="R244" s="17"/>
      <c r="S244" s="17">
        <v>0</v>
      </c>
      <c r="T244" s="17">
        <v>0</v>
      </c>
      <c r="U244" s="17"/>
      <c r="V244" s="17">
        <v>0</v>
      </c>
      <c r="W244" s="17">
        <v>0</v>
      </c>
    </row>
    <row r="245" spans="1:23" ht="75.75" customHeight="1" thickBot="1" x14ac:dyDescent="0.3">
      <c r="A245" s="17" t="s">
        <v>62</v>
      </c>
      <c r="B245" s="18" t="s">
        <v>371</v>
      </c>
      <c r="C245" s="17" t="s">
        <v>48</v>
      </c>
      <c r="D245" s="17">
        <v>56242</v>
      </c>
      <c r="E245" s="17">
        <v>0</v>
      </c>
      <c r="F245" s="17">
        <f>I245+N245+P245+S245+V245</f>
        <v>56242</v>
      </c>
      <c r="G245" s="17">
        <v>0</v>
      </c>
      <c r="H245" s="17"/>
      <c r="I245" s="17">
        <v>0</v>
      </c>
      <c r="J245" s="17">
        <v>0</v>
      </c>
      <c r="K245" s="17">
        <v>0</v>
      </c>
      <c r="L245" s="17">
        <v>0</v>
      </c>
      <c r="M245" s="17" t="s">
        <v>372</v>
      </c>
      <c r="N245" s="17">
        <v>56242</v>
      </c>
      <c r="O245" s="17">
        <v>0</v>
      </c>
      <c r="P245" s="17">
        <v>0</v>
      </c>
      <c r="Q245" s="17">
        <v>0</v>
      </c>
      <c r="R245" s="17"/>
      <c r="S245" s="17">
        <v>0</v>
      </c>
      <c r="T245" s="17">
        <v>0</v>
      </c>
      <c r="U245" s="17"/>
      <c r="V245" s="17">
        <v>0</v>
      </c>
      <c r="W245" s="17">
        <v>0</v>
      </c>
    </row>
    <row r="246" spans="1:23" ht="45.75" customHeight="1" thickBot="1" x14ac:dyDescent="0.3">
      <c r="A246" s="17" t="s">
        <v>62</v>
      </c>
      <c r="B246" s="18" t="s">
        <v>373</v>
      </c>
      <c r="C246" s="17" t="s">
        <v>43</v>
      </c>
      <c r="D246" s="17">
        <v>69024</v>
      </c>
      <c r="E246" s="17">
        <v>0</v>
      </c>
      <c r="F246" s="17">
        <f t="shared" si="9"/>
        <v>69024</v>
      </c>
      <c r="G246" s="17">
        <v>0</v>
      </c>
      <c r="H246" s="17"/>
      <c r="I246" s="17">
        <v>0</v>
      </c>
      <c r="J246" s="17">
        <v>0</v>
      </c>
      <c r="K246" s="17">
        <v>0</v>
      </c>
      <c r="L246" s="17">
        <v>0</v>
      </c>
      <c r="M246" s="17" t="s">
        <v>370</v>
      </c>
      <c r="N246" s="17">
        <v>69024</v>
      </c>
      <c r="O246" s="17">
        <v>0</v>
      </c>
      <c r="P246" s="17">
        <v>0</v>
      </c>
      <c r="Q246" s="17">
        <v>0</v>
      </c>
      <c r="R246" s="17"/>
      <c r="S246" s="17">
        <v>0</v>
      </c>
      <c r="T246" s="17">
        <v>0</v>
      </c>
      <c r="U246" s="17"/>
      <c r="V246" s="17">
        <v>0</v>
      </c>
      <c r="W246" s="17">
        <v>0</v>
      </c>
    </row>
    <row r="247" spans="1:23" ht="42" customHeight="1" thickBot="1" x14ac:dyDescent="0.3">
      <c r="A247" s="17" t="s">
        <v>62</v>
      </c>
      <c r="B247" s="18" t="s">
        <v>374</v>
      </c>
      <c r="C247" s="17" t="s">
        <v>55</v>
      </c>
      <c r="D247" s="17">
        <v>30678</v>
      </c>
      <c r="E247" s="17">
        <v>0</v>
      </c>
      <c r="F247" s="17">
        <f>I247+N247+P247+S247+V247</f>
        <v>30678</v>
      </c>
      <c r="G247" s="17">
        <v>0</v>
      </c>
      <c r="H247" s="17"/>
      <c r="I247" s="17">
        <v>0</v>
      </c>
      <c r="J247" s="17">
        <v>0</v>
      </c>
      <c r="K247" s="17">
        <v>0</v>
      </c>
      <c r="L247" s="17">
        <v>0</v>
      </c>
      <c r="M247" s="17" t="s">
        <v>328</v>
      </c>
      <c r="N247" s="17">
        <v>30678</v>
      </c>
      <c r="O247" s="17">
        <v>0</v>
      </c>
      <c r="P247" s="17">
        <v>0</v>
      </c>
      <c r="Q247" s="17">
        <v>0</v>
      </c>
      <c r="R247" s="17"/>
      <c r="S247" s="17">
        <v>0</v>
      </c>
      <c r="T247" s="17">
        <v>0</v>
      </c>
      <c r="U247" s="17"/>
      <c r="V247" s="17">
        <v>0</v>
      </c>
      <c r="W247" s="17">
        <v>0</v>
      </c>
    </row>
    <row r="248" spans="1:23" ht="75.75" customHeight="1" thickBot="1" x14ac:dyDescent="0.3">
      <c r="A248" s="20">
        <v>5551</v>
      </c>
      <c r="B248" s="18" t="s">
        <v>375</v>
      </c>
      <c r="C248" s="17" t="s">
        <v>43</v>
      </c>
      <c r="D248" s="17">
        <v>56242</v>
      </c>
      <c r="E248" s="17">
        <v>0</v>
      </c>
      <c r="F248" s="17">
        <f>I248+N248+P248+S248+V248</f>
        <v>56242</v>
      </c>
      <c r="G248" s="17">
        <v>0</v>
      </c>
      <c r="H248" s="17"/>
      <c r="I248" s="17">
        <v>0</v>
      </c>
      <c r="J248" s="17">
        <v>0</v>
      </c>
      <c r="K248" s="17">
        <v>0</v>
      </c>
      <c r="L248" s="17">
        <v>0</v>
      </c>
      <c r="M248" s="17" t="s">
        <v>372</v>
      </c>
      <c r="N248" s="17">
        <v>56242</v>
      </c>
      <c r="O248" s="17">
        <v>0</v>
      </c>
      <c r="P248" s="17">
        <v>0</v>
      </c>
      <c r="Q248" s="17">
        <v>0</v>
      </c>
      <c r="R248" s="17"/>
      <c r="S248" s="17">
        <v>0</v>
      </c>
      <c r="T248" s="17">
        <v>0</v>
      </c>
      <c r="U248" s="17"/>
      <c r="V248" s="17">
        <v>0</v>
      </c>
      <c r="W248" s="17">
        <v>0</v>
      </c>
    </row>
    <row r="249" spans="1:23" ht="45.75" customHeight="1" thickBot="1" x14ac:dyDescent="0.3">
      <c r="A249" s="17" t="s">
        <v>361</v>
      </c>
      <c r="B249" s="18" t="s">
        <v>376</v>
      </c>
      <c r="C249" s="17" t="s">
        <v>63</v>
      </c>
      <c r="D249" s="17">
        <v>10226</v>
      </c>
      <c r="E249" s="17">
        <v>0</v>
      </c>
      <c r="F249" s="17">
        <f t="shared" si="9"/>
        <v>10226</v>
      </c>
      <c r="G249" s="17">
        <v>0</v>
      </c>
      <c r="H249" s="17"/>
      <c r="I249" s="17">
        <v>0</v>
      </c>
      <c r="J249" s="17">
        <v>0</v>
      </c>
      <c r="K249" s="17">
        <v>0</v>
      </c>
      <c r="L249" s="17">
        <v>0</v>
      </c>
      <c r="M249" s="17" t="s">
        <v>324</v>
      </c>
      <c r="N249" s="17">
        <v>10226</v>
      </c>
      <c r="O249" s="17">
        <v>0</v>
      </c>
      <c r="P249" s="17">
        <v>0</v>
      </c>
      <c r="Q249" s="17">
        <v>0</v>
      </c>
      <c r="R249" s="17"/>
      <c r="S249" s="17">
        <v>0</v>
      </c>
      <c r="T249" s="17">
        <v>0</v>
      </c>
      <c r="U249" s="17"/>
      <c r="V249" s="17">
        <v>0</v>
      </c>
      <c r="W249" s="17">
        <v>0</v>
      </c>
    </row>
    <row r="250" spans="1:23" ht="75.75" customHeight="1" thickBot="1" x14ac:dyDescent="0.3">
      <c r="A250" s="17" t="s">
        <v>361</v>
      </c>
      <c r="B250" s="18" t="s">
        <v>377</v>
      </c>
      <c r="C250" s="17" t="s">
        <v>48</v>
      </c>
      <c r="D250" s="17">
        <v>61355</v>
      </c>
      <c r="E250" s="17">
        <v>0</v>
      </c>
      <c r="F250" s="17">
        <f t="shared" si="9"/>
        <v>61355</v>
      </c>
      <c r="G250" s="17">
        <v>0</v>
      </c>
      <c r="H250" s="17"/>
      <c r="I250" s="17">
        <v>0</v>
      </c>
      <c r="J250" s="17">
        <v>0</v>
      </c>
      <c r="K250" s="17">
        <v>0</v>
      </c>
      <c r="L250" s="17">
        <v>0</v>
      </c>
      <c r="M250" s="17" t="s">
        <v>378</v>
      </c>
      <c r="N250" s="17">
        <v>61355</v>
      </c>
      <c r="O250" s="17">
        <v>0</v>
      </c>
      <c r="P250" s="17">
        <v>0</v>
      </c>
      <c r="Q250" s="17">
        <v>0</v>
      </c>
      <c r="R250" s="17"/>
      <c r="S250" s="17">
        <v>0</v>
      </c>
      <c r="T250" s="17">
        <v>0</v>
      </c>
      <c r="U250" s="17"/>
      <c r="V250" s="17">
        <v>0</v>
      </c>
      <c r="W250" s="17">
        <v>0</v>
      </c>
    </row>
    <row r="251" spans="1:23" ht="30.75" customHeight="1" thickBot="1" x14ac:dyDescent="0.3">
      <c r="A251" s="17" t="s">
        <v>306</v>
      </c>
      <c r="B251" s="18" t="s">
        <v>379</v>
      </c>
      <c r="C251" s="17" t="s">
        <v>48</v>
      </c>
      <c r="D251" s="17">
        <v>27098</v>
      </c>
      <c r="E251" s="17">
        <v>0</v>
      </c>
      <c r="F251" s="17">
        <f t="shared" si="9"/>
        <v>27098</v>
      </c>
      <c r="G251" s="17">
        <v>0</v>
      </c>
      <c r="H251" s="17"/>
      <c r="I251" s="17">
        <v>0</v>
      </c>
      <c r="J251" s="17">
        <v>0</v>
      </c>
      <c r="K251" s="17">
        <v>0</v>
      </c>
      <c r="L251" s="17">
        <v>0</v>
      </c>
      <c r="M251" s="17" t="s">
        <v>380</v>
      </c>
      <c r="N251" s="17">
        <v>27098</v>
      </c>
      <c r="O251" s="17">
        <v>0</v>
      </c>
      <c r="P251" s="17">
        <v>0</v>
      </c>
      <c r="Q251" s="17">
        <v>0</v>
      </c>
      <c r="R251" s="17"/>
      <c r="S251" s="17">
        <v>0</v>
      </c>
      <c r="T251" s="17">
        <v>0</v>
      </c>
      <c r="U251" s="17"/>
      <c r="V251" s="17">
        <v>0</v>
      </c>
      <c r="W251" s="17">
        <v>0</v>
      </c>
    </row>
    <row r="252" spans="1:23" ht="75.75" customHeight="1" thickBot="1" x14ac:dyDescent="0.3">
      <c r="A252" s="17" t="s">
        <v>306</v>
      </c>
      <c r="B252" s="18" t="s">
        <v>381</v>
      </c>
      <c r="C252" s="17" t="s">
        <v>43</v>
      </c>
      <c r="D252" s="17">
        <v>56242</v>
      </c>
      <c r="E252" s="17">
        <v>0</v>
      </c>
      <c r="F252" s="17">
        <f>I252+N252+P252+S252+V252</f>
        <v>56242</v>
      </c>
      <c r="G252" s="17">
        <v>0</v>
      </c>
      <c r="H252" s="17"/>
      <c r="I252" s="17">
        <v>0</v>
      </c>
      <c r="J252" s="17">
        <v>0</v>
      </c>
      <c r="K252" s="17">
        <v>0</v>
      </c>
      <c r="L252" s="17">
        <v>0</v>
      </c>
      <c r="M252" s="17" t="s">
        <v>372</v>
      </c>
      <c r="N252" s="17">
        <v>56242</v>
      </c>
      <c r="O252" s="17">
        <v>0</v>
      </c>
      <c r="P252" s="17">
        <v>0</v>
      </c>
      <c r="Q252" s="17">
        <v>0</v>
      </c>
      <c r="R252" s="17"/>
      <c r="S252" s="17">
        <v>0</v>
      </c>
      <c r="T252" s="17">
        <v>0</v>
      </c>
      <c r="U252" s="17"/>
      <c r="V252" s="17">
        <v>0</v>
      </c>
      <c r="W252" s="17">
        <v>0</v>
      </c>
    </row>
    <row r="253" spans="1:23" ht="30.75" customHeight="1" thickBot="1" x14ac:dyDescent="0.3">
      <c r="A253" s="26" t="s">
        <v>277</v>
      </c>
      <c r="B253" s="26" t="s">
        <v>278</v>
      </c>
      <c r="C253" s="26"/>
      <c r="D253" s="26">
        <f>SUM(D254:D263)</f>
        <v>45654</v>
      </c>
      <c r="E253" s="26">
        <f>SUM(E254:E263)</f>
        <v>0</v>
      </c>
      <c r="F253" s="26">
        <f>SUM(F254:F263)</f>
        <v>45654</v>
      </c>
      <c r="G253" s="26">
        <f>SUM(G254:G263)</f>
        <v>0</v>
      </c>
      <c r="H253" s="26"/>
      <c r="I253" s="26">
        <f>SUM(I254:I263)</f>
        <v>0</v>
      </c>
      <c r="J253" s="26">
        <f>SUM(J254:J263)</f>
        <v>0</v>
      </c>
      <c r="K253" s="26">
        <f>SUM(K254:K263)</f>
        <v>0</v>
      </c>
      <c r="L253" s="26">
        <f>SUM(L254:L263)</f>
        <v>0</v>
      </c>
      <c r="M253" s="27"/>
      <c r="N253" s="26">
        <f>SUM(N254:N263)</f>
        <v>45654</v>
      </c>
      <c r="O253" s="26">
        <f>SUM(O254:O263)</f>
        <v>0</v>
      </c>
      <c r="P253" s="26">
        <f>SUM(P254:P263)</f>
        <v>0</v>
      </c>
      <c r="Q253" s="26">
        <f>SUM(Q254:Q263)</f>
        <v>0</v>
      </c>
      <c r="R253" s="26"/>
      <c r="S253" s="26">
        <f>SUM(S254:S263)</f>
        <v>0</v>
      </c>
      <c r="T253" s="26">
        <f>SUM(T254:T263)</f>
        <v>0</v>
      </c>
      <c r="U253" s="26"/>
      <c r="V253" s="26">
        <f>SUM(V254:V263)</f>
        <v>0</v>
      </c>
      <c r="W253" s="26">
        <f>SUM(W254:W263)</f>
        <v>0</v>
      </c>
    </row>
    <row r="254" spans="1:23" ht="30.75" customHeight="1" thickBot="1" x14ac:dyDescent="0.3">
      <c r="A254" s="17" t="s">
        <v>289</v>
      </c>
      <c r="B254" s="18" t="s">
        <v>382</v>
      </c>
      <c r="C254" s="17" t="s">
        <v>43</v>
      </c>
      <c r="D254" s="17">
        <v>1790</v>
      </c>
      <c r="E254" s="17">
        <v>0</v>
      </c>
      <c r="F254" s="17">
        <f t="shared" ref="F254:F263" si="10">I254+N254+P254+S254+V254</f>
        <v>1790</v>
      </c>
      <c r="G254" s="17">
        <v>0</v>
      </c>
      <c r="H254" s="17"/>
      <c r="I254" s="17">
        <v>0</v>
      </c>
      <c r="J254" s="17">
        <v>0</v>
      </c>
      <c r="K254" s="17">
        <v>0</v>
      </c>
      <c r="L254" s="17">
        <v>0</v>
      </c>
      <c r="M254" s="17" t="s">
        <v>383</v>
      </c>
      <c r="N254" s="17">
        <v>1790</v>
      </c>
      <c r="O254" s="17">
        <v>0</v>
      </c>
      <c r="P254" s="17">
        <v>0</v>
      </c>
      <c r="Q254" s="17">
        <v>0</v>
      </c>
      <c r="R254" s="17"/>
      <c r="S254" s="17">
        <v>0</v>
      </c>
      <c r="T254" s="17">
        <v>0</v>
      </c>
      <c r="U254" s="17"/>
      <c r="V254" s="17">
        <v>0</v>
      </c>
      <c r="W254" s="17">
        <v>0</v>
      </c>
    </row>
    <row r="255" spans="1:23" ht="45.75" customHeight="1" thickBot="1" x14ac:dyDescent="0.3">
      <c r="A255" s="17" t="s">
        <v>289</v>
      </c>
      <c r="B255" s="18" t="s">
        <v>384</v>
      </c>
      <c r="C255" s="17" t="s">
        <v>43</v>
      </c>
      <c r="D255" s="17">
        <v>1329</v>
      </c>
      <c r="E255" s="17">
        <v>0</v>
      </c>
      <c r="F255" s="17">
        <f t="shared" si="10"/>
        <v>1329</v>
      </c>
      <c r="G255" s="17">
        <v>0</v>
      </c>
      <c r="H255" s="17"/>
      <c r="I255" s="17">
        <v>0</v>
      </c>
      <c r="J255" s="17">
        <v>0</v>
      </c>
      <c r="K255" s="17">
        <v>0</v>
      </c>
      <c r="L255" s="17">
        <v>0</v>
      </c>
      <c r="M255" s="17" t="s">
        <v>385</v>
      </c>
      <c r="N255" s="17">
        <v>1329</v>
      </c>
      <c r="O255" s="17">
        <v>0</v>
      </c>
      <c r="P255" s="17">
        <v>0</v>
      </c>
      <c r="Q255" s="17">
        <v>0</v>
      </c>
      <c r="R255" s="17"/>
      <c r="S255" s="17">
        <v>0</v>
      </c>
      <c r="T255" s="17">
        <v>0</v>
      </c>
      <c r="U255" s="17"/>
      <c r="V255" s="17">
        <v>0</v>
      </c>
      <c r="W255" s="17">
        <v>0</v>
      </c>
    </row>
    <row r="256" spans="1:23" ht="83.25" customHeight="1" thickBot="1" x14ac:dyDescent="0.3">
      <c r="A256" s="20">
        <v>5530</v>
      </c>
      <c r="B256" s="18" t="s">
        <v>386</v>
      </c>
      <c r="C256" s="17" t="s">
        <v>55</v>
      </c>
      <c r="D256" s="17">
        <v>14316</v>
      </c>
      <c r="E256" s="17">
        <v>0</v>
      </c>
      <c r="F256" s="17">
        <f>I256+N256+P256+S256+V256</f>
        <v>14316</v>
      </c>
      <c r="G256" s="17">
        <v>0</v>
      </c>
      <c r="H256" s="17"/>
      <c r="I256" s="17">
        <v>0</v>
      </c>
      <c r="J256" s="17">
        <v>0</v>
      </c>
      <c r="K256" s="17">
        <v>0</v>
      </c>
      <c r="L256" s="17">
        <v>0</v>
      </c>
      <c r="M256" s="17" t="s">
        <v>328</v>
      </c>
      <c r="N256" s="17">
        <v>14316</v>
      </c>
      <c r="O256" s="17">
        <v>0</v>
      </c>
      <c r="P256" s="17">
        <v>0</v>
      </c>
      <c r="Q256" s="17">
        <v>0</v>
      </c>
      <c r="R256" s="17"/>
      <c r="S256" s="17">
        <v>0</v>
      </c>
      <c r="T256" s="17">
        <v>0</v>
      </c>
      <c r="U256" s="17"/>
      <c r="V256" s="17">
        <v>0</v>
      </c>
      <c r="W256" s="17">
        <v>0</v>
      </c>
    </row>
    <row r="257" spans="1:23" ht="60.75" customHeight="1" thickBot="1" x14ac:dyDescent="0.3">
      <c r="A257" s="17" t="s">
        <v>62</v>
      </c>
      <c r="B257" s="18" t="s">
        <v>387</v>
      </c>
      <c r="C257" s="17" t="s">
        <v>43</v>
      </c>
      <c r="D257" s="17">
        <v>4934</v>
      </c>
      <c r="E257" s="17">
        <v>0</v>
      </c>
      <c r="F257" s="17">
        <f>I257+N257+P257+S257+V257</f>
        <v>4934</v>
      </c>
      <c r="G257" s="17">
        <v>0</v>
      </c>
      <c r="H257" s="17"/>
      <c r="I257" s="17">
        <v>0</v>
      </c>
      <c r="J257" s="17">
        <v>0</v>
      </c>
      <c r="K257" s="17">
        <v>0</v>
      </c>
      <c r="L257" s="17">
        <v>0</v>
      </c>
      <c r="M257" s="17" t="s">
        <v>388</v>
      </c>
      <c r="N257" s="17">
        <v>4934</v>
      </c>
      <c r="O257" s="17">
        <v>0</v>
      </c>
      <c r="P257" s="17">
        <v>0</v>
      </c>
      <c r="Q257" s="17">
        <v>0</v>
      </c>
      <c r="R257" s="17"/>
      <c r="S257" s="17">
        <v>0</v>
      </c>
      <c r="T257" s="17">
        <v>0</v>
      </c>
      <c r="U257" s="17"/>
      <c r="V257" s="17">
        <v>0</v>
      </c>
      <c r="W257" s="17">
        <v>0</v>
      </c>
    </row>
    <row r="258" spans="1:23" ht="30.75" customHeight="1" thickBot="1" x14ac:dyDescent="0.3">
      <c r="A258" s="17" t="s">
        <v>62</v>
      </c>
      <c r="B258" s="18" t="s">
        <v>389</v>
      </c>
      <c r="C258" s="17" t="s">
        <v>43</v>
      </c>
      <c r="D258" s="17">
        <v>1508</v>
      </c>
      <c r="E258" s="17">
        <v>0</v>
      </c>
      <c r="F258" s="17">
        <f>I258+N258+P258+S258+V258</f>
        <v>1508</v>
      </c>
      <c r="G258" s="17">
        <v>0</v>
      </c>
      <c r="H258" s="17"/>
      <c r="I258" s="17">
        <v>0</v>
      </c>
      <c r="J258" s="17">
        <v>0</v>
      </c>
      <c r="K258" s="17">
        <v>0</v>
      </c>
      <c r="L258" s="17">
        <v>0</v>
      </c>
      <c r="M258" s="34" t="s">
        <v>390</v>
      </c>
      <c r="N258" s="17">
        <v>1508</v>
      </c>
      <c r="O258" s="17">
        <v>0</v>
      </c>
      <c r="P258" s="17">
        <v>0</v>
      </c>
      <c r="Q258" s="17">
        <v>0</v>
      </c>
      <c r="R258" s="17"/>
      <c r="S258" s="17">
        <v>0</v>
      </c>
      <c r="T258" s="17">
        <v>0</v>
      </c>
      <c r="U258" s="17"/>
      <c r="V258" s="17">
        <v>0</v>
      </c>
      <c r="W258" s="17">
        <v>0</v>
      </c>
    </row>
    <row r="259" spans="1:23" ht="45.75" customHeight="1" thickBot="1" x14ac:dyDescent="0.3">
      <c r="A259" s="17" t="s">
        <v>62</v>
      </c>
      <c r="B259" s="18" t="s">
        <v>391</v>
      </c>
      <c r="C259" s="17" t="s">
        <v>48</v>
      </c>
      <c r="D259" s="17">
        <v>1329</v>
      </c>
      <c r="E259" s="17">
        <v>0</v>
      </c>
      <c r="F259" s="17">
        <f t="shared" si="10"/>
        <v>1329</v>
      </c>
      <c r="G259" s="17">
        <v>0</v>
      </c>
      <c r="H259" s="17"/>
      <c r="I259" s="17">
        <v>0</v>
      </c>
      <c r="J259" s="17">
        <v>0</v>
      </c>
      <c r="K259" s="17">
        <v>0</v>
      </c>
      <c r="L259" s="17">
        <v>0</v>
      </c>
      <c r="M259" s="17" t="s">
        <v>385</v>
      </c>
      <c r="N259" s="17">
        <v>1329</v>
      </c>
      <c r="O259" s="17">
        <v>0</v>
      </c>
      <c r="P259" s="17">
        <v>0</v>
      </c>
      <c r="Q259" s="17">
        <v>0</v>
      </c>
      <c r="R259" s="17"/>
      <c r="S259" s="17">
        <v>0</v>
      </c>
      <c r="T259" s="17">
        <v>0</v>
      </c>
      <c r="U259" s="17"/>
      <c r="V259" s="17">
        <v>0</v>
      </c>
      <c r="W259" s="17">
        <v>0</v>
      </c>
    </row>
    <row r="260" spans="1:23" ht="52.5" customHeight="1" thickBot="1" x14ac:dyDescent="0.3">
      <c r="A260" s="20">
        <v>5541</v>
      </c>
      <c r="B260" s="18" t="s">
        <v>392</v>
      </c>
      <c r="C260" s="17" t="s">
        <v>55</v>
      </c>
      <c r="D260" s="17">
        <v>10226</v>
      </c>
      <c r="E260" s="17">
        <v>0</v>
      </c>
      <c r="F260" s="17">
        <f t="shared" si="10"/>
        <v>10226</v>
      </c>
      <c r="G260" s="17">
        <v>0</v>
      </c>
      <c r="H260" s="17"/>
      <c r="I260" s="17">
        <v>0</v>
      </c>
      <c r="J260" s="17">
        <v>0</v>
      </c>
      <c r="K260" s="17">
        <v>0</v>
      </c>
      <c r="L260" s="17">
        <v>0</v>
      </c>
      <c r="M260" s="17" t="s">
        <v>328</v>
      </c>
      <c r="N260" s="17">
        <v>10226</v>
      </c>
      <c r="O260" s="17">
        <v>0</v>
      </c>
      <c r="P260" s="17">
        <v>0</v>
      </c>
      <c r="Q260" s="17">
        <v>0</v>
      </c>
      <c r="R260" s="17"/>
      <c r="S260" s="17">
        <v>0</v>
      </c>
      <c r="T260" s="17">
        <v>0</v>
      </c>
      <c r="U260" s="17"/>
      <c r="V260" s="17">
        <v>0</v>
      </c>
      <c r="W260" s="17">
        <v>0</v>
      </c>
    </row>
    <row r="261" spans="1:23" ht="40.5" customHeight="1" thickBot="1" x14ac:dyDescent="0.3">
      <c r="A261" s="20">
        <v>5541</v>
      </c>
      <c r="B261" s="18" t="s">
        <v>393</v>
      </c>
      <c r="C261" s="17" t="s">
        <v>55</v>
      </c>
      <c r="D261" s="17">
        <v>6898</v>
      </c>
      <c r="E261" s="17">
        <v>0</v>
      </c>
      <c r="F261" s="17">
        <f t="shared" si="10"/>
        <v>6898</v>
      </c>
      <c r="G261" s="17">
        <v>0</v>
      </c>
      <c r="H261" s="17"/>
      <c r="I261" s="17">
        <v>0</v>
      </c>
      <c r="J261" s="17">
        <v>0</v>
      </c>
      <c r="K261" s="17">
        <v>0</v>
      </c>
      <c r="L261" s="17">
        <v>0</v>
      </c>
      <c r="M261" s="17" t="s">
        <v>328</v>
      </c>
      <c r="N261" s="17">
        <v>6898</v>
      </c>
      <c r="O261" s="17">
        <v>0</v>
      </c>
      <c r="P261" s="17">
        <v>0</v>
      </c>
      <c r="Q261" s="17">
        <v>0</v>
      </c>
      <c r="R261" s="17"/>
      <c r="S261" s="17">
        <v>0</v>
      </c>
      <c r="T261" s="17">
        <v>0</v>
      </c>
      <c r="U261" s="17"/>
      <c r="V261" s="17">
        <v>0</v>
      </c>
      <c r="W261" s="17">
        <v>0</v>
      </c>
    </row>
    <row r="262" spans="1:23" ht="53.25" customHeight="1" thickBot="1" x14ac:dyDescent="0.3">
      <c r="A262" s="20">
        <v>5541</v>
      </c>
      <c r="B262" s="18" t="s">
        <v>394</v>
      </c>
      <c r="C262" s="17" t="s">
        <v>55</v>
      </c>
      <c r="D262" s="17">
        <v>1790</v>
      </c>
      <c r="E262" s="17">
        <v>0</v>
      </c>
      <c r="F262" s="17">
        <f t="shared" si="10"/>
        <v>1790</v>
      </c>
      <c r="G262" s="17">
        <v>0</v>
      </c>
      <c r="H262" s="17"/>
      <c r="I262" s="17">
        <v>0</v>
      </c>
      <c r="J262" s="17">
        <v>0</v>
      </c>
      <c r="K262" s="17">
        <v>0</v>
      </c>
      <c r="L262" s="17">
        <v>0</v>
      </c>
      <c r="M262" s="17" t="s">
        <v>328</v>
      </c>
      <c r="N262" s="17">
        <v>1790</v>
      </c>
      <c r="O262" s="17">
        <v>0</v>
      </c>
      <c r="P262" s="17">
        <v>0</v>
      </c>
      <c r="Q262" s="17">
        <v>0</v>
      </c>
      <c r="R262" s="17"/>
      <c r="S262" s="17">
        <v>0</v>
      </c>
      <c r="T262" s="17">
        <v>0</v>
      </c>
      <c r="U262" s="17"/>
      <c r="V262" s="17">
        <v>0</v>
      </c>
      <c r="W262" s="17">
        <v>0</v>
      </c>
    </row>
    <row r="263" spans="1:23" ht="64.5" customHeight="1" thickBot="1" x14ac:dyDescent="0.3">
      <c r="A263" s="20">
        <v>5541</v>
      </c>
      <c r="B263" s="18" t="s">
        <v>395</v>
      </c>
      <c r="C263" s="17" t="s">
        <v>55</v>
      </c>
      <c r="D263" s="17">
        <v>1534</v>
      </c>
      <c r="E263" s="17">
        <v>0</v>
      </c>
      <c r="F263" s="17">
        <f t="shared" si="10"/>
        <v>1534</v>
      </c>
      <c r="G263" s="17">
        <v>0</v>
      </c>
      <c r="H263" s="17"/>
      <c r="I263" s="17">
        <v>0</v>
      </c>
      <c r="J263" s="17">
        <v>0</v>
      </c>
      <c r="K263" s="17">
        <v>0</v>
      </c>
      <c r="L263" s="17">
        <v>0</v>
      </c>
      <c r="M263" s="17" t="s">
        <v>328</v>
      </c>
      <c r="N263" s="17">
        <v>1534</v>
      </c>
      <c r="O263" s="17">
        <v>0</v>
      </c>
      <c r="P263" s="17">
        <v>0</v>
      </c>
      <c r="Q263" s="17">
        <v>0</v>
      </c>
      <c r="R263" s="17"/>
      <c r="S263" s="17">
        <v>0</v>
      </c>
      <c r="T263" s="17">
        <v>0</v>
      </c>
      <c r="U263" s="17"/>
      <c r="V263" s="17">
        <v>0</v>
      </c>
      <c r="W263" s="17">
        <v>0</v>
      </c>
    </row>
    <row r="264" spans="1:23" ht="60.75" customHeight="1" thickBot="1" x14ac:dyDescent="0.3">
      <c r="A264" s="13" t="s">
        <v>68</v>
      </c>
      <c r="B264" s="13" t="s">
        <v>69</v>
      </c>
      <c r="C264" s="13"/>
      <c r="D264" s="13">
        <f>D265+D267+D271+D307+D315+D359</f>
        <v>6690039</v>
      </c>
      <c r="E264" s="13">
        <f>E265+E267+E271+E307+E315+E359</f>
        <v>1412154</v>
      </c>
      <c r="F264" s="13">
        <f>F265+F267+F271+F307+F315+F359</f>
        <v>3578180</v>
      </c>
      <c r="G264" s="13">
        <f>G265+G267+G271+G307+G315+G359</f>
        <v>0</v>
      </c>
      <c r="H264" s="13"/>
      <c r="I264" s="13">
        <f>I265+I267+I271+I307+I315+I359</f>
        <v>1036339</v>
      </c>
      <c r="J264" s="13">
        <f>J265+J267+J271+J307+J315+J359</f>
        <v>1036339</v>
      </c>
      <c r="K264" s="13">
        <f>K265+K267+K271+K307+K315+K359</f>
        <v>0</v>
      </c>
      <c r="L264" s="13">
        <f>L265+L267+L271+L307+L315+L359</f>
        <v>0</v>
      </c>
      <c r="M264" s="14"/>
      <c r="N264" s="13">
        <f>N265+N267+N271+N307+N315+N359</f>
        <v>764717</v>
      </c>
      <c r="O264" s="13">
        <f>O265+O267+O271+O307+O315+O359</f>
        <v>0</v>
      </c>
      <c r="P264" s="13">
        <f>P265+P267+P271+P307+P315+P359</f>
        <v>1456605</v>
      </c>
      <c r="Q264" s="13">
        <f>Q265+Q267+Q271+Q307+Q315+Q359</f>
        <v>0</v>
      </c>
      <c r="R264" s="13"/>
      <c r="S264" s="13">
        <f>S265+S267+S271+S307+S315+S359</f>
        <v>320519</v>
      </c>
      <c r="T264" s="13">
        <f>T265+T267+T271+T307+T315+T359</f>
        <v>0</v>
      </c>
      <c r="U264" s="13"/>
      <c r="V264" s="13">
        <f>V265+V267+V271+V307+V315+V359</f>
        <v>0</v>
      </c>
      <c r="W264" s="13">
        <f>W265+W267+W271+W307+W315+W359</f>
        <v>0</v>
      </c>
    </row>
    <row r="265" spans="1:23" ht="30.75" customHeight="1" thickBot="1" x14ac:dyDescent="0.3">
      <c r="A265" s="26" t="s">
        <v>197</v>
      </c>
      <c r="B265" s="26" t="s">
        <v>198</v>
      </c>
      <c r="C265" s="26"/>
      <c r="D265" s="26">
        <f>D266</f>
        <v>1380</v>
      </c>
      <c r="E265" s="26">
        <f>E266</f>
        <v>0</v>
      </c>
      <c r="F265" s="26">
        <f>F266</f>
        <v>1380</v>
      </c>
      <c r="G265" s="26">
        <f>G266</f>
        <v>0</v>
      </c>
      <c r="H265" s="26"/>
      <c r="I265" s="26">
        <f>I266</f>
        <v>0</v>
      </c>
      <c r="J265" s="26">
        <f>J266</f>
        <v>0</v>
      </c>
      <c r="K265" s="26">
        <f>K266</f>
        <v>0</v>
      </c>
      <c r="L265" s="26">
        <f>L266</f>
        <v>0</v>
      </c>
      <c r="M265" s="27"/>
      <c r="N265" s="26">
        <f>N266</f>
        <v>0</v>
      </c>
      <c r="O265" s="26">
        <f>O266</f>
        <v>0</v>
      </c>
      <c r="P265" s="26">
        <f>P266</f>
        <v>1380</v>
      </c>
      <c r="Q265" s="26">
        <f>Q266</f>
        <v>0</v>
      </c>
      <c r="R265" s="26"/>
      <c r="S265" s="26">
        <f>S266</f>
        <v>0</v>
      </c>
      <c r="T265" s="26">
        <f>T266</f>
        <v>0</v>
      </c>
      <c r="U265" s="26"/>
      <c r="V265" s="26">
        <f>V266</f>
        <v>0</v>
      </c>
      <c r="W265" s="26">
        <f>W266</f>
        <v>0</v>
      </c>
    </row>
    <row r="266" spans="1:23" ht="36.75" customHeight="1" thickBot="1" x14ac:dyDescent="0.3">
      <c r="A266" s="31">
        <v>6629</v>
      </c>
      <c r="B266" s="32" t="s">
        <v>396</v>
      </c>
      <c r="C266" s="32" t="s">
        <v>55</v>
      </c>
      <c r="D266" s="32">
        <v>1380</v>
      </c>
      <c r="E266" s="32">
        <v>0</v>
      </c>
      <c r="F266" s="32">
        <f>I266+N266+P266+S266+V266</f>
        <v>1380</v>
      </c>
      <c r="G266" s="32">
        <v>0</v>
      </c>
      <c r="H266" s="32"/>
      <c r="I266" s="32">
        <v>0</v>
      </c>
      <c r="J266" s="32">
        <v>0</v>
      </c>
      <c r="K266" s="32">
        <v>0</v>
      </c>
      <c r="L266" s="32">
        <v>0</v>
      </c>
      <c r="M266" s="33"/>
      <c r="N266" s="32">
        <v>0</v>
      </c>
      <c r="O266" s="32">
        <v>0</v>
      </c>
      <c r="P266" s="32">
        <v>1380</v>
      </c>
      <c r="Q266" s="32">
        <v>0</v>
      </c>
      <c r="R266" s="32"/>
      <c r="S266" s="32">
        <v>0</v>
      </c>
      <c r="T266" s="32">
        <v>0</v>
      </c>
      <c r="U266" s="32"/>
      <c r="V266" s="32">
        <v>0</v>
      </c>
      <c r="W266" s="32">
        <v>0</v>
      </c>
    </row>
    <row r="267" spans="1:23" ht="15.75" customHeight="1" thickBot="1" x14ac:dyDescent="0.3">
      <c r="A267" s="26" t="s">
        <v>240</v>
      </c>
      <c r="B267" s="26" t="s">
        <v>241</v>
      </c>
      <c r="C267" s="26"/>
      <c r="D267" s="26">
        <f>D268</f>
        <v>296549</v>
      </c>
      <c r="E267" s="26">
        <f>E268</f>
        <v>0</v>
      </c>
      <c r="F267" s="26">
        <f>F268</f>
        <v>189178</v>
      </c>
      <c r="G267" s="26">
        <f>G268</f>
        <v>0</v>
      </c>
      <c r="H267" s="26"/>
      <c r="I267" s="26">
        <f>I268</f>
        <v>0</v>
      </c>
      <c r="J267" s="26">
        <f>J268</f>
        <v>0</v>
      </c>
      <c r="K267" s="26">
        <f>K268</f>
        <v>0</v>
      </c>
      <c r="L267" s="26">
        <f>L268</f>
        <v>0</v>
      </c>
      <c r="M267" s="27"/>
      <c r="N267" s="26">
        <f>N268</f>
        <v>25565</v>
      </c>
      <c r="O267" s="26">
        <f>O268</f>
        <v>0</v>
      </c>
      <c r="P267" s="26">
        <f>P268</f>
        <v>163613</v>
      </c>
      <c r="Q267" s="26">
        <f>Q268</f>
        <v>0</v>
      </c>
      <c r="R267" s="26"/>
      <c r="S267" s="26">
        <f>S268</f>
        <v>0</v>
      </c>
      <c r="T267" s="26">
        <f>T268</f>
        <v>0</v>
      </c>
      <c r="U267" s="26"/>
      <c r="V267" s="26">
        <f>V268</f>
        <v>0</v>
      </c>
      <c r="W267" s="26">
        <f>W268</f>
        <v>0</v>
      </c>
    </row>
    <row r="268" spans="1:23" ht="15.75" customHeight="1" thickBot="1" x14ac:dyDescent="0.3">
      <c r="A268" s="15"/>
      <c r="B268" s="15" t="s">
        <v>242</v>
      </c>
      <c r="C268" s="15"/>
      <c r="D268" s="15">
        <f>D269+D270</f>
        <v>296549</v>
      </c>
      <c r="E268" s="15">
        <f>E269+E270</f>
        <v>0</v>
      </c>
      <c r="F268" s="15">
        <f>F269+F270</f>
        <v>189178</v>
      </c>
      <c r="G268" s="15">
        <f>G269+G270</f>
        <v>0</v>
      </c>
      <c r="H268" s="15"/>
      <c r="I268" s="15">
        <f>I269+I270</f>
        <v>0</v>
      </c>
      <c r="J268" s="15">
        <f>J269+J270</f>
        <v>0</v>
      </c>
      <c r="K268" s="15">
        <f>K269+K270</f>
        <v>0</v>
      </c>
      <c r="L268" s="15">
        <f>L269+L270</f>
        <v>0</v>
      </c>
      <c r="M268" s="16"/>
      <c r="N268" s="15">
        <f>N269+N270</f>
        <v>25565</v>
      </c>
      <c r="O268" s="15">
        <f>O269+O270</f>
        <v>0</v>
      </c>
      <c r="P268" s="15">
        <f>P269+P270</f>
        <v>163613</v>
      </c>
      <c r="Q268" s="15">
        <f>Q269+Q270</f>
        <v>0</v>
      </c>
      <c r="R268" s="15"/>
      <c r="S268" s="15">
        <f>S269+S270</f>
        <v>0</v>
      </c>
      <c r="T268" s="15">
        <f>T269+T270</f>
        <v>0</v>
      </c>
      <c r="U268" s="15"/>
      <c r="V268" s="15">
        <f>V269+V270</f>
        <v>0</v>
      </c>
      <c r="W268" s="15">
        <f>W269+W270</f>
        <v>0</v>
      </c>
    </row>
    <row r="269" spans="1:23" ht="15.75" customHeight="1" thickBot="1" x14ac:dyDescent="0.3">
      <c r="A269" s="17" t="s">
        <v>138</v>
      </c>
      <c r="B269" s="18" t="s">
        <v>397</v>
      </c>
      <c r="C269" s="17" t="s">
        <v>37</v>
      </c>
      <c r="D269" s="17">
        <v>132936</v>
      </c>
      <c r="E269" s="17">
        <v>0</v>
      </c>
      <c r="F269" s="17">
        <f>I269+N269+P269+S269+V269</f>
        <v>25565</v>
      </c>
      <c r="G269" s="17">
        <v>0</v>
      </c>
      <c r="H269" s="17"/>
      <c r="I269" s="17">
        <v>0</v>
      </c>
      <c r="J269" s="17">
        <v>0</v>
      </c>
      <c r="K269" s="17">
        <v>0</v>
      </c>
      <c r="L269" s="17">
        <v>0</v>
      </c>
      <c r="M269" s="17" t="s">
        <v>398</v>
      </c>
      <c r="N269" s="17">
        <v>25565</v>
      </c>
      <c r="O269" s="17">
        <v>0</v>
      </c>
      <c r="P269" s="17">
        <v>0</v>
      </c>
      <c r="Q269" s="17">
        <v>0</v>
      </c>
      <c r="R269" s="17"/>
      <c r="S269" s="17">
        <v>0</v>
      </c>
      <c r="T269" s="17">
        <v>0</v>
      </c>
      <c r="U269" s="17"/>
      <c r="V269" s="17">
        <v>0</v>
      </c>
      <c r="W269" s="17">
        <v>0</v>
      </c>
    </row>
    <row r="270" spans="1:23" ht="73.5" customHeight="1" thickBot="1" x14ac:dyDescent="0.3">
      <c r="A270" s="17" t="s">
        <v>138</v>
      </c>
      <c r="B270" s="18" t="s">
        <v>599</v>
      </c>
      <c r="C270" s="17" t="s">
        <v>43</v>
      </c>
      <c r="D270" s="17">
        <v>163613</v>
      </c>
      <c r="E270" s="17">
        <v>0</v>
      </c>
      <c r="F270" s="17">
        <f>I270+N270+P270+S270+V270</f>
        <v>163613</v>
      </c>
      <c r="G270" s="17">
        <v>0</v>
      </c>
      <c r="H270" s="17"/>
      <c r="I270" s="17">
        <v>0</v>
      </c>
      <c r="J270" s="17">
        <v>0</v>
      </c>
      <c r="K270" s="17">
        <v>0</v>
      </c>
      <c r="L270" s="17">
        <v>0</v>
      </c>
      <c r="M270" s="17"/>
      <c r="N270" s="17">
        <v>0</v>
      </c>
      <c r="O270" s="17">
        <v>0</v>
      </c>
      <c r="P270" s="17">
        <v>163613</v>
      </c>
      <c r="Q270" s="17">
        <v>0</v>
      </c>
      <c r="R270" s="17"/>
      <c r="S270" s="17">
        <v>0</v>
      </c>
      <c r="T270" s="17">
        <v>0</v>
      </c>
      <c r="U270" s="17"/>
      <c r="V270" s="17">
        <v>0</v>
      </c>
      <c r="W270" s="17">
        <v>0</v>
      </c>
    </row>
    <row r="271" spans="1:23" ht="45.75" customHeight="1" thickBot="1" x14ac:dyDescent="0.3">
      <c r="A271" s="26" t="s">
        <v>202</v>
      </c>
      <c r="B271" s="26" t="s">
        <v>203</v>
      </c>
      <c r="C271" s="26"/>
      <c r="D271" s="26">
        <f>SUM(D272:D306)</f>
        <v>841868</v>
      </c>
      <c r="E271" s="26">
        <f>SUM(E272:E306)</f>
        <v>0</v>
      </c>
      <c r="F271" s="26">
        <f>SUM(F272:F306)</f>
        <v>668874</v>
      </c>
      <c r="G271" s="26">
        <f>SUM(G272:G306)</f>
        <v>0</v>
      </c>
      <c r="H271" s="26"/>
      <c r="I271" s="26">
        <f>SUM(I272:I306)</f>
        <v>177170</v>
      </c>
      <c r="J271" s="26">
        <f>SUM(J272:J306)</f>
        <v>177170</v>
      </c>
      <c r="K271" s="26">
        <f>SUM(K272:K306)</f>
        <v>0</v>
      </c>
      <c r="L271" s="26">
        <f>SUM(L272:L306)</f>
        <v>0</v>
      </c>
      <c r="M271" s="27"/>
      <c r="N271" s="26">
        <f>SUM(N272:N306)</f>
        <v>102258</v>
      </c>
      <c r="O271" s="26">
        <f>SUM(O272:O306)</f>
        <v>0</v>
      </c>
      <c r="P271" s="26">
        <f>SUM(P272:P306)</f>
        <v>326557</v>
      </c>
      <c r="Q271" s="26">
        <f>SUM(Q272:Q306)</f>
        <v>0</v>
      </c>
      <c r="R271" s="26"/>
      <c r="S271" s="26">
        <f>SUM(S272:S306)</f>
        <v>62889</v>
      </c>
      <c r="T271" s="26">
        <f>SUM(T272:T306)</f>
        <v>0</v>
      </c>
      <c r="U271" s="26"/>
      <c r="V271" s="26">
        <f>SUM(V272:V306)</f>
        <v>0</v>
      </c>
      <c r="W271" s="26">
        <f>SUM(W272:W306)</f>
        <v>0</v>
      </c>
    </row>
    <row r="272" spans="1:23" ht="105.75" customHeight="1" thickBot="1" x14ac:dyDescent="0.3">
      <c r="A272" s="17" t="s">
        <v>138</v>
      </c>
      <c r="B272" s="18" t="s">
        <v>399</v>
      </c>
      <c r="C272" s="17" t="s">
        <v>43</v>
      </c>
      <c r="D272" s="17">
        <v>9203</v>
      </c>
      <c r="E272" s="17">
        <v>0</v>
      </c>
      <c r="F272" s="17">
        <f t="shared" ref="F272:F306" si="11">I272+N272+P272+S272+V272</f>
        <v>9203</v>
      </c>
      <c r="G272" s="17">
        <v>0</v>
      </c>
      <c r="H272" s="17"/>
      <c r="I272" s="17">
        <v>0</v>
      </c>
      <c r="J272" s="17">
        <v>0</v>
      </c>
      <c r="K272" s="17">
        <v>0</v>
      </c>
      <c r="L272" s="17">
        <v>0</v>
      </c>
      <c r="M272" s="17"/>
      <c r="N272" s="17">
        <v>0</v>
      </c>
      <c r="O272" s="17">
        <v>0</v>
      </c>
      <c r="P272" s="17">
        <v>9203</v>
      </c>
      <c r="Q272" s="17">
        <v>0</v>
      </c>
      <c r="R272" s="17"/>
      <c r="S272" s="17">
        <v>0</v>
      </c>
      <c r="T272" s="17">
        <v>0</v>
      </c>
      <c r="U272" s="17"/>
      <c r="V272" s="17">
        <v>0</v>
      </c>
      <c r="W272" s="17">
        <v>0</v>
      </c>
    </row>
    <row r="273" spans="1:23" ht="60.75" customHeight="1" thickBot="1" x14ac:dyDescent="0.3">
      <c r="A273" s="17" t="s">
        <v>138</v>
      </c>
      <c r="B273" s="18" t="s">
        <v>400</v>
      </c>
      <c r="C273" s="17" t="s">
        <v>43</v>
      </c>
      <c r="D273" s="17">
        <v>17895</v>
      </c>
      <c r="E273" s="17">
        <v>0</v>
      </c>
      <c r="F273" s="17">
        <f t="shared" si="11"/>
        <v>17895</v>
      </c>
      <c r="G273" s="17">
        <v>0</v>
      </c>
      <c r="H273" s="19"/>
      <c r="I273" s="17">
        <v>0</v>
      </c>
      <c r="J273" s="17">
        <v>0</v>
      </c>
      <c r="K273" s="17">
        <v>0</v>
      </c>
      <c r="L273" s="17">
        <v>0</v>
      </c>
      <c r="M273" s="17"/>
      <c r="N273" s="17">
        <v>0</v>
      </c>
      <c r="O273" s="17">
        <v>0</v>
      </c>
      <c r="P273" s="17">
        <v>17895</v>
      </c>
      <c r="Q273" s="17">
        <v>0</v>
      </c>
      <c r="R273" s="17"/>
      <c r="S273" s="17">
        <v>0</v>
      </c>
      <c r="T273" s="17">
        <v>0</v>
      </c>
      <c r="U273" s="17"/>
      <c r="V273" s="17">
        <v>0</v>
      </c>
      <c r="W273" s="17">
        <v>0</v>
      </c>
    </row>
    <row r="274" spans="1:23" ht="60.75" customHeight="1" thickBot="1" x14ac:dyDescent="0.3">
      <c r="A274" s="17" t="s">
        <v>138</v>
      </c>
      <c r="B274" s="18" t="s">
        <v>401</v>
      </c>
      <c r="C274" s="17" t="s">
        <v>55</v>
      </c>
      <c r="D274" s="17">
        <v>39369</v>
      </c>
      <c r="E274" s="17">
        <v>0</v>
      </c>
      <c r="F274" s="17">
        <f t="shared" si="11"/>
        <v>39369</v>
      </c>
      <c r="G274" s="17">
        <v>0</v>
      </c>
      <c r="H274" s="19">
        <v>3113</v>
      </c>
      <c r="I274" s="17">
        <v>39369</v>
      </c>
      <c r="J274" s="17">
        <v>39369</v>
      </c>
      <c r="K274" s="17">
        <v>0</v>
      </c>
      <c r="L274" s="17">
        <v>0</v>
      </c>
      <c r="M274" s="17"/>
      <c r="N274" s="17">
        <v>0</v>
      </c>
      <c r="O274" s="17">
        <v>0</v>
      </c>
      <c r="P274" s="17">
        <v>0</v>
      </c>
      <c r="Q274" s="17">
        <v>0</v>
      </c>
      <c r="R274" s="17"/>
      <c r="S274" s="17">
        <v>0</v>
      </c>
      <c r="T274" s="17">
        <v>0</v>
      </c>
      <c r="U274" s="17"/>
      <c r="V274" s="17">
        <v>0</v>
      </c>
      <c r="W274" s="17">
        <v>0</v>
      </c>
    </row>
    <row r="275" spans="1:23" ht="45.75" customHeight="1" thickBot="1" x14ac:dyDescent="0.3">
      <c r="A275" s="17" t="s">
        <v>138</v>
      </c>
      <c r="B275" s="18" t="s">
        <v>402</v>
      </c>
      <c r="C275" s="17" t="s">
        <v>55</v>
      </c>
      <c r="D275" s="17">
        <v>44994</v>
      </c>
      <c r="E275" s="17">
        <v>0</v>
      </c>
      <c r="F275" s="17">
        <f t="shared" si="11"/>
        <v>44994</v>
      </c>
      <c r="G275" s="17">
        <v>0</v>
      </c>
      <c r="H275" s="19">
        <v>3113</v>
      </c>
      <c r="I275" s="17">
        <v>44994</v>
      </c>
      <c r="J275" s="17">
        <v>44994</v>
      </c>
      <c r="K275" s="17">
        <v>0</v>
      </c>
      <c r="L275" s="17">
        <v>0</v>
      </c>
      <c r="M275" s="17"/>
      <c r="N275" s="17">
        <v>0</v>
      </c>
      <c r="O275" s="17">
        <v>0</v>
      </c>
      <c r="P275" s="17">
        <v>0</v>
      </c>
      <c r="Q275" s="17">
        <v>0</v>
      </c>
      <c r="R275" s="17"/>
      <c r="S275" s="17">
        <v>0</v>
      </c>
      <c r="T275" s="17">
        <v>0</v>
      </c>
      <c r="U275" s="17"/>
      <c r="V275" s="17">
        <v>0</v>
      </c>
      <c r="W275" s="17">
        <v>0</v>
      </c>
    </row>
    <row r="276" spans="1:23" ht="33" customHeight="1" thickBot="1" x14ac:dyDescent="0.3">
      <c r="A276" s="20">
        <v>6619</v>
      </c>
      <c r="B276" s="18" t="s">
        <v>600</v>
      </c>
      <c r="C276" s="17" t="s">
        <v>55</v>
      </c>
      <c r="D276" s="17">
        <v>4602</v>
      </c>
      <c r="E276" s="17">
        <v>0</v>
      </c>
      <c r="F276" s="17">
        <f>I276+N276+P276+S276+V276</f>
        <v>4600</v>
      </c>
      <c r="G276" s="17">
        <v>0</v>
      </c>
      <c r="H276" s="19">
        <v>3113</v>
      </c>
      <c r="I276" s="17">
        <v>4600</v>
      </c>
      <c r="J276" s="17">
        <v>4600</v>
      </c>
      <c r="K276" s="17">
        <v>0</v>
      </c>
      <c r="L276" s="17">
        <v>0</v>
      </c>
      <c r="M276" s="17"/>
      <c r="N276" s="17">
        <v>0</v>
      </c>
      <c r="O276" s="17">
        <v>0</v>
      </c>
      <c r="P276" s="17">
        <v>0</v>
      </c>
      <c r="Q276" s="17">
        <v>0</v>
      </c>
      <c r="R276" s="17"/>
      <c r="S276" s="17">
        <v>0</v>
      </c>
      <c r="T276" s="17">
        <v>0</v>
      </c>
      <c r="U276" s="17"/>
      <c r="V276" s="17">
        <v>0</v>
      </c>
      <c r="W276" s="17">
        <v>0</v>
      </c>
    </row>
    <row r="277" spans="1:23" ht="51.75" customHeight="1" thickBot="1" x14ac:dyDescent="0.3">
      <c r="A277" s="20">
        <v>6619</v>
      </c>
      <c r="B277" s="41" t="s">
        <v>601</v>
      </c>
      <c r="C277" s="17" t="s">
        <v>55</v>
      </c>
      <c r="D277" s="17">
        <v>6391</v>
      </c>
      <c r="E277" s="17">
        <v>0</v>
      </c>
      <c r="F277" s="17">
        <f t="shared" ref="F277" si="12">I277+N277+P277+S277+V277</f>
        <v>6400</v>
      </c>
      <c r="G277" s="17">
        <v>0</v>
      </c>
      <c r="H277" s="19">
        <v>3113</v>
      </c>
      <c r="I277" s="17">
        <v>6400</v>
      </c>
      <c r="J277" s="17">
        <v>6400</v>
      </c>
      <c r="K277" s="17">
        <v>0</v>
      </c>
      <c r="L277" s="17">
        <v>0</v>
      </c>
      <c r="M277" s="17"/>
      <c r="N277" s="17">
        <v>0</v>
      </c>
      <c r="O277" s="17">
        <v>0</v>
      </c>
      <c r="P277" s="17">
        <v>0</v>
      </c>
      <c r="Q277" s="17">
        <v>0</v>
      </c>
      <c r="R277" s="17"/>
      <c r="S277" s="17">
        <v>0</v>
      </c>
      <c r="T277" s="17">
        <v>0</v>
      </c>
      <c r="U277" s="17"/>
      <c r="V277" s="17">
        <v>0</v>
      </c>
      <c r="W277" s="17">
        <v>0</v>
      </c>
    </row>
    <row r="278" spans="1:23" ht="30.75" customHeight="1" thickBot="1" x14ac:dyDescent="0.3">
      <c r="A278" s="17" t="s">
        <v>138</v>
      </c>
      <c r="B278" s="29" t="s">
        <v>403</v>
      </c>
      <c r="C278" s="17" t="s">
        <v>55</v>
      </c>
      <c r="D278" s="17">
        <v>4773</v>
      </c>
      <c r="E278" s="17">
        <v>0</v>
      </c>
      <c r="F278" s="17">
        <f>I278+N278+P278+S278+V278</f>
        <v>4773</v>
      </c>
      <c r="G278" s="17">
        <v>0</v>
      </c>
      <c r="H278" s="17"/>
      <c r="I278" s="17">
        <v>0</v>
      </c>
      <c r="J278" s="17">
        <v>0</v>
      </c>
      <c r="K278" s="17">
        <v>0</v>
      </c>
      <c r="L278" s="17">
        <v>0</v>
      </c>
      <c r="M278" s="17"/>
      <c r="N278" s="17">
        <v>0</v>
      </c>
      <c r="O278" s="17">
        <v>0</v>
      </c>
      <c r="P278" s="17">
        <v>4773</v>
      </c>
      <c r="Q278" s="17">
        <v>0</v>
      </c>
      <c r="R278" s="17"/>
      <c r="S278" s="17">
        <v>0</v>
      </c>
      <c r="T278" s="17">
        <v>0</v>
      </c>
      <c r="U278" s="17"/>
      <c r="V278" s="17">
        <v>0</v>
      </c>
      <c r="W278" s="17">
        <v>0</v>
      </c>
    </row>
    <row r="279" spans="1:23" ht="22.5" customHeight="1" thickBot="1" x14ac:dyDescent="0.3">
      <c r="A279" s="17" t="s">
        <v>138</v>
      </c>
      <c r="B279" s="42" t="s">
        <v>404</v>
      </c>
      <c r="C279" s="17" t="s">
        <v>55</v>
      </c>
      <c r="D279" s="17">
        <v>7485</v>
      </c>
      <c r="E279" s="17">
        <v>0</v>
      </c>
      <c r="F279" s="17">
        <f t="shared" si="11"/>
        <v>7485</v>
      </c>
      <c r="G279" s="17">
        <v>0</v>
      </c>
      <c r="H279" s="17"/>
      <c r="I279" s="17">
        <v>0</v>
      </c>
      <c r="J279" s="17">
        <v>0</v>
      </c>
      <c r="K279" s="17">
        <v>0</v>
      </c>
      <c r="L279" s="17">
        <v>0</v>
      </c>
      <c r="M279" s="17"/>
      <c r="N279" s="17">
        <v>0</v>
      </c>
      <c r="O279" s="17">
        <v>0</v>
      </c>
      <c r="P279" s="17">
        <v>7485</v>
      </c>
      <c r="Q279" s="17">
        <v>0</v>
      </c>
      <c r="R279" s="17"/>
      <c r="S279" s="17">
        <v>0</v>
      </c>
      <c r="T279" s="17">
        <v>0</v>
      </c>
      <c r="U279" s="17"/>
      <c r="V279" s="17">
        <v>0</v>
      </c>
      <c r="W279" s="17">
        <v>0</v>
      </c>
    </row>
    <row r="280" spans="1:23" ht="30.75" customHeight="1" thickBot="1" x14ac:dyDescent="0.3">
      <c r="A280" s="17" t="s">
        <v>138</v>
      </c>
      <c r="B280" s="43" t="s">
        <v>405</v>
      </c>
      <c r="C280" s="17" t="s">
        <v>55</v>
      </c>
      <c r="D280" s="17">
        <v>6902</v>
      </c>
      <c r="E280" s="17">
        <v>0</v>
      </c>
      <c r="F280" s="17">
        <f t="shared" si="11"/>
        <v>6902</v>
      </c>
      <c r="G280" s="17">
        <v>0</v>
      </c>
      <c r="H280" s="17"/>
      <c r="I280" s="17">
        <v>0</v>
      </c>
      <c r="J280" s="17">
        <v>0</v>
      </c>
      <c r="K280" s="17">
        <v>0</v>
      </c>
      <c r="L280" s="17">
        <v>0</v>
      </c>
      <c r="M280" s="17"/>
      <c r="N280" s="17">
        <v>0</v>
      </c>
      <c r="O280" s="17">
        <v>0</v>
      </c>
      <c r="P280" s="17">
        <v>6902</v>
      </c>
      <c r="Q280" s="17">
        <v>0</v>
      </c>
      <c r="R280" s="17"/>
      <c r="S280" s="17">
        <v>0</v>
      </c>
      <c r="T280" s="17">
        <v>0</v>
      </c>
      <c r="U280" s="17"/>
      <c r="V280" s="17">
        <v>0</v>
      </c>
      <c r="W280" s="17">
        <v>0</v>
      </c>
    </row>
    <row r="281" spans="1:23" ht="60.75" customHeight="1" thickBot="1" x14ac:dyDescent="0.3">
      <c r="A281" s="17" t="s">
        <v>406</v>
      </c>
      <c r="B281" s="18" t="s">
        <v>407</v>
      </c>
      <c r="C281" s="17" t="s">
        <v>43</v>
      </c>
      <c r="D281" s="17">
        <v>86920</v>
      </c>
      <c r="E281" s="17">
        <v>0</v>
      </c>
      <c r="F281" s="17">
        <f t="shared" si="11"/>
        <v>86920</v>
      </c>
      <c r="G281" s="17">
        <f>Q281</f>
        <v>0</v>
      </c>
      <c r="H281" s="17"/>
      <c r="I281" s="17">
        <v>0</v>
      </c>
      <c r="J281" s="17">
        <v>0</v>
      </c>
      <c r="K281" s="17">
        <v>0</v>
      </c>
      <c r="L281" s="17">
        <v>0</v>
      </c>
      <c r="M281" s="17"/>
      <c r="N281" s="17">
        <v>0</v>
      </c>
      <c r="O281" s="17">
        <v>0</v>
      </c>
      <c r="P281" s="17">
        <v>86920</v>
      </c>
      <c r="Q281" s="17"/>
      <c r="R281" s="17"/>
      <c r="S281" s="17">
        <v>0</v>
      </c>
      <c r="T281" s="17">
        <v>0</v>
      </c>
      <c r="U281" s="17"/>
      <c r="V281" s="17">
        <v>0</v>
      </c>
      <c r="W281" s="17">
        <v>0</v>
      </c>
    </row>
    <row r="282" spans="1:23" ht="80.25" customHeight="1" thickBot="1" x14ac:dyDescent="0.3">
      <c r="A282" s="17" t="s">
        <v>406</v>
      </c>
      <c r="B282" s="18" t="s">
        <v>408</v>
      </c>
      <c r="C282" s="17" t="s">
        <v>48</v>
      </c>
      <c r="D282" s="17">
        <v>230081</v>
      </c>
      <c r="E282" s="17">
        <v>0</v>
      </c>
      <c r="F282" s="17">
        <f t="shared" si="11"/>
        <v>5951</v>
      </c>
      <c r="G282" s="17">
        <v>0</v>
      </c>
      <c r="H282" s="17"/>
      <c r="I282" s="17">
        <v>0</v>
      </c>
      <c r="J282" s="17">
        <v>0</v>
      </c>
      <c r="K282" s="17">
        <v>0</v>
      </c>
      <c r="L282" s="17">
        <v>0</v>
      </c>
      <c r="M282" s="17"/>
      <c r="N282" s="17">
        <v>0</v>
      </c>
      <c r="O282" s="17">
        <v>0</v>
      </c>
      <c r="P282" s="17">
        <v>5951</v>
      </c>
      <c r="Q282" s="17">
        <v>0</v>
      </c>
      <c r="R282" s="17"/>
      <c r="S282" s="17">
        <v>0</v>
      </c>
      <c r="T282" s="17">
        <v>0</v>
      </c>
      <c r="U282" s="17"/>
      <c r="V282" s="17">
        <v>0</v>
      </c>
      <c r="W282" s="17">
        <v>0</v>
      </c>
    </row>
    <row r="283" spans="1:23" ht="75.75" customHeight="1" thickBot="1" x14ac:dyDescent="0.3">
      <c r="A283" s="17" t="s">
        <v>406</v>
      </c>
      <c r="B283" s="18" t="s">
        <v>409</v>
      </c>
      <c r="C283" s="17" t="s">
        <v>55</v>
      </c>
      <c r="D283" s="17">
        <v>30678</v>
      </c>
      <c r="E283" s="17">
        <v>0</v>
      </c>
      <c r="F283" s="17">
        <f t="shared" si="11"/>
        <v>30678</v>
      </c>
      <c r="G283" s="17">
        <v>0</v>
      </c>
      <c r="H283" s="17"/>
      <c r="I283" s="17">
        <v>0</v>
      </c>
      <c r="J283" s="17">
        <v>0</v>
      </c>
      <c r="K283" s="17">
        <v>0</v>
      </c>
      <c r="L283" s="17">
        <v>0</v>
      </c>
      <c r="M283" s="17"/>
      <c r="N283" s="17">
        <v>0</v>
      </c>
      <c r="O283" s="17">
        <v>0</v>
      </c>
      <c r="P283" s="17">
        <v>30678</v>
      </c>
      <c r="Q283" s="17">
        <v>0</v>
      </c>
      <c r="R283" s="17"/>
      <c r="S283" s="17">
        <v>0</v>
      </c>
      <c r="T283" s="17">
        <v>0</v>
      </c>
      <c r="U283" s="17"/>
      <c r="V283" s="17">
        <v>0</v>
      </c>
      <c r="W283" s="17">
        <v>0</v>
      </c>
    </row>
    <row r="284" spans="1:23" ht="42" customHeight="1" thickBot="1" x14ac:dyDescent="0.3">
      <c r="A284" s="17" t="s">
        <v>406</v>
      </c>
      <c r="B284" s="18" t="s">
        <v>410</v>
      </c>
      <c r="C284" s="17" t="s">
        <v>55</v>
      </c>
      <c r="D284" s="17">
        <v>24542</v>
      </c>
      <c r="E284" s="17">
        <v>0</v>
      </c>
      <c r="F284" s="17">
        <f t="shared" si="11"/>
        <v>24542</v>
      </c>
      <c r="G284" s="17">
        <v>0</v>
      </c>
      <c r="H284" s="17"/>
      <c r="I284" s="17">
        <v>0</v>
      </c>
      <c r="J284" s="17">
        <v>0</v>
      </c>
      <c r="K284" s="17">
        <v>0</v>
      </c>
      <c r="L284" s="17">
        <v>0</v>
      </c>
      <c r="M284" s="17"/>
      <c r="N284" s="17">
        <v>0</v>
      </c>
      <c r="O284" s="17">
        <v>0</v>
      </c>
      <c r="P284" s="17">
        <v>0</v>
      </c>
      <c r="Q284" s="17">
        <v>0</v>
      </c>
      <c r="R284" s="19">
        <v>9336</v>
      </c>
      <c r="S284" s="17">
        <v>24542</v>
      </c>
      <c r="T284" s="17">
        <v>0</v>
      </c>
      <c r="U284" s="17"/>
      <c r="V284" s="17">
        <v>0</v>
      </c>
      <c r="W284" s="17">
        <v>0</v>
      </c>
    </row>
    <row r="285" spans="1:23" ht="51" customHeight="1" thickBot="1" x14ac:dyDescent="0.3">
      <c r="A285" s="17" t="s">
        <v>406</v>
      </c>
      <c r="B285" s="18" t="s">
        <v>411</v>
      </c>
      <c r="C285" s="17" t="s">
        <v>55</v>
      </c>
      <c r="D285" s="17">
        <v>38347</v>
      </c>
      <c r="E285" s="17">
        <v>0</v>
      </c>
      <c r="F285" s="17">
        <f t="shared" si="11"/>
        <v>38347</v>
      </c>
      <c r="G285" s="17">
        <v>0</v>
      </c>
      <c r="H285" s="17"/>
      <c r="I285" s="17">
        <v>0</v>
      </c>
      <c r="J285" s="17">
        <v>0</v>
      </c>
      <c r="K285" s="17">
        <v>0</v>
      </c>
      <c r="L285" s="17">
        <v>0</v>
      </c>
      <c r="M285" s="17"/>
      <c r="N285" s="17">
        <v>0</v>
      </c>
      <c r="O285" s="17">
        <v>0</v>
      </c>
      <c r="P285" s="17">
        <v>0</v>
      </c>
      <c r="Q285" s="17">
        <v>0</v>
      </c>
      <c r="R285" s="19">
        <v>9336</v>
      </c>
      <c r="S285" s="17">
        <v>38347</v>
      </c>
      <c r="T285" s="17">
        <v>0</v>
      </c>
      <c r="U285" s="17"/>
      <c r="V285" s="17">
        <v>0</v>
      </c>
      <c r="W285" s="17">
        <v>0</v>
      </c>
    </row>
    <row r="286" spans="1:23" ht="30.75" customHeight="1" thickBot="1" x14ac:dyDescent="0.3">
      <c r="A286" s="17" t="s">
        <v>412</v>
      </c>
      <c r="B286" s="29" t="s">
        <v>413</v>
      </c>
      <c r="C286" s="17" t="s">
        <v>55</v>
      </c>
      <c r="D286" s="17">
        <v>2577</v>
      </c>
      <c r="E286" s="17">
        <v>0</v>
      </c>
      <c r="F286" s="17">
        <f t="shared" si="11"/>
        <v>2577</v>
      </c>
      <c r="G286" s="17">
        <v>0</v>
      </c>
      <c r="H286" s="17"/>
      <c r="I286" s="17">
        <v>0</v>
      </c>
      <c r="J286" s="17">
        <v>0</v>
      </c>
      <c r="K286" s="17">
        <v>0</v>
      </c>
      <c r="L286" s="17">
        <v>0</v>
      </c>
      <c r="M286" s="17"/>
      <c r="N286" s="17">
        <v>0</v>
      </c>
      <c r="O286" s="17">
        <v>0</v>
      </c>
      <c r="P286" s="17">
        <v>2577</v>
      </c>
      <c r="Q286" s="17">
        <v>0</v>
      </c>
      <c r="R286" s="17"/>
      <c r="S286" s="17">
        <v>0</v>
      </c>
      <c r="T286" s="17">
        <v>0</v>
      </c>
      <c r="U286" s="17"/>
      <c r="V286" s="17">
        <v>0</v>
      </c>
      <c r="W286" s="17">
        <v>0</v>
      </c>
    </row>
    <row r="287" spans="1:23" ht="30.75" customHeight="1" thickBot="1" x14ac:dyDescent="0.3">
      <c r="A287" s="17" t="s">
        <v>412</v>
      </c>
      <c r="B287" s="43" t="s">
        <v>414</v>
      </c>
      <c r="C287" s="17" t="s">
        <v>55</v>
      </c>
      <c r="D287" s="17">
        <v>9480</v>
      </c>
      <c r="E287" s="17">
        <v>0</v>
      </c>
      <c r="F287" s="17">
        <f t="shared" si="11"/>
        <v>9480</v>
      </c>
      <c r="G287" s="17">
        <v>0</v>
      </c>
      <c r="H287" s="17"/>
      <c r="I287" s="17">
        <v>0</v>
      </c>
      <c r="J287" s="17">
        <v>0</v>
      </c>
      <c r="K287" s="17">
        <v>0</v>
      </c>
      <c r="L287" s="17">
        <v>0</v>
      </c>
      <c r="M287" s="17"/>
      <c r="N287" s="17">
        <v>0</v>
      </c>
      <c r="O287" s="17">
        <v>0</v>
      </c>
      <c r="P287" s="17">
        <v>9480</v>
      </c>
      <c r="Q287" s="17">
        <v>0</v>
      </c>
      <c r="R287" s="17"/>
      <c r="S287" s="17">
        <v>0</v>
      </c>
      <c r="T287" s="17">
        <v>0</v>
      </c>
      <c r="U287" s="17"/>
      <c r="V287" s="17">
        <v>0</v>
      </c>
      <c r="W287" s="17">
        <v>0</v>
      </c>
    </row>
    <row r="288" spans="1:23" ht="30.75" customHeight="1" thickBot="1" x14ac:dyDescent="0.3">
      <c r="A288" s="17" t="s">
        <v>412</v>
      </c>
      <c r="B288" s="29" t="s">
        <v>415</v>
      </c>
      <c r="C288" s="17" t="s">
        <v>55</v>
      </c>
      <c r="D288" s="17">
        <v>2199</v>
      </c>
      <c r="E288" s="17">
        <v>0</v>
      </c>
      <c r="F288" s="17">
        <f t="shared" si="11"/>
        <v>2199</v>
      </c>
      <c r="G288" s="17">
        <v>0</v>
      </c>
      <c r="H288" s="17"/>
      <c r="I288" s="17">
        <v>0</v>
      </c>
      <c r="J288" s="17">
        <v>0</v>
      </c>
      <c r="K288" s="17">
        <v>0</v>
      </c>
      <c r="L288" s="17">
        <v>0</v>
      </c>
      <c r="M288" s="17"/>
      <c r="N288" s="17">
        <v>0</v>
      </c>
      <c r="O288" s="17">
        <v>0</v>
      </c>
      <c r="P288" s="17">
        <v>2199</v>
      </c>
      <c r="Q288" s="17">
        <v>0</v>
      </c>
      <c r="R288" s="17"/>
      <c r="S288" s="17">
        <v>0</v>
      </c>
      <c r="T288" s="17">
        <v>0</v>
      </c>
      <c r="U288" s="17"/>
      <c r="V288" s="17">
        <v>0</v>
      </c>
      <c r="W288" s="17">
        <v>0</v>
      </c>
    </row>
    <row r="289" spans="1:23" ht="30.75" customHeight="1" thickBot="1" x14ac:dyDescent="0.3">
      <c r="A289" s="17" t="s">
        <v>412</v>
      </c>
      <c r="B289" s="29" t="s">
        <v>416</v>
      </c>
      <c r="C289" s="17" t="s">
        <v>55</v>
      </c>
      <c r="D289" s="17">
        <v>4277</v>
      </c>
      <c r="E289" s="17">
        <v>0</v>
      </c>
      <c r="F289" s="17">
        <f t="shared" si="11"/>
        <v>4277</v>
      </c>
      <c r="G289" s="17">
        <v>0</v>
      </c>
      <c r="H289" s="17"/>
      <c r="I289" s="17">
        <v>0</v>
      </c>
      <c r="J289" s="17">
        <v>0</v>
      </c>
      <c r="K289" s="17">
        <v>0</v>
      </c>
      <c r="L289" s="17">
        <v>0</v>
      </c>
      <c r="M289" s="17"/>
      <c r="N289" s="17">
        <v>0</v>
      </c>
      <c r="O289" s="17">
        <v>0</v>
      </c>
      <c r="P289" s="17">
        <v>4277</v>
      </c>
      <c r="Q289" s="17">
        <v>0</v>
      </c>
      <c r="R289" s="17"/>
      <c r="S289" s="17">
        <v>0</v>
      </c>
      <c r="T289" s="17">
        <v>0</v>
      </c>
      <c r="U289" s="17"/>
      <c r="V289" s="17">
        <v>0</v>
      </c>
      <c r="W289" s="17">
        <v>0</v>
      </c>
    </row>
    <row r="290" spans="1:23" ht="30.75" customHeight="1" thickBot="1" x14ac:dyDescent="0.3">
      <c r="A290" s="17" t="s">
        <v>412</v>
      </c>
      <c r="B290" s="29" t="s">
        <v>417</v>
      </c>
      <c r="C290" s="17" t="s">
        <v>55</v>
      </c>
      <c r="D290" s="17">
        <v>12271</v>
      </c>
      <c r="E290" s="17">
        <v>0</v>
      </c>
      <c r="F290" s="17">
        <f t="shared" si="11"/>
        <v>12271</v>
      </c>
      <c r="G290" s="17">
        <v>0</v>
      </c>
      <c r="H290" s="17"/>
      <c r="I290" s="17">
        <v>0</v>
      </c>
      <c r="J290" s="17">
        <v>0</v>
      </c>
      <c r="K290" s="17">
        <v>0</v>
      </c>
      <c r="L290" s="17">
        <v>0</v>
      </c>
      <c r="M290" s="17"/>
      <c r="N290" s="17">
        <v>0</v>
      </c>
      <c r="O290" s="17">
        <v>0</v>
      </c>
      <c r="P290" s="17">
        <v>12271</v>
      </c>
      <c r="Q290" s="17">
        <v>0</v>
      </c>
      <c r="R290" s="17"/>
      <c r="S290" s="17">
        <v>0</v>
      </c>
      <c r="T290" s="17">
        <v>0</v>
      </c>
      <c r="U290" s="17"/>
      <c r="V290" s="17">
        <v>0</v>
      </c>
      <c r="W290" s="17">
        <v>0</v>
      </c>
    </row>
    <row r="291" spans="1:23" ht="30.75" customHeight="1" thickBot="1" x14ac:dyDescent="0.3">
      <c r="A291" s="17" t="s">
        <v>412</v>
      </c>
      <c r="B291" s="29" t="s">
        <v>418</v>
      </c>
      <c r="C291" s="17" t="s">
        <v>55</v>
      </c>
      <c r="D291" s="17">
        <v>3068</v>
      </c>
      <c r="E291" s="17">
        <v>0</v>
      </c>
      <c r="F291" s="17">
        <f t="shared" si="11"/>
        <v>3068</v>
      </c>
      <c r="G291" s="17">
        <v>0</v>
      </c>
      <c r="H291" s="17"/>
      <c r="I291" s="17">
        <v>0</v>
      </c>
      <c r="J291" s="17">
        <v>0</v>
      </c>
      <c r="K291" s="17">
        <v>0</v>
      </c>
      <c r="L291" s="17">
        <v>0</v>
      </c>
      <c r="M291" s="17"/>
      <c r="N291" s="17">
        <v>0</v>
      </c>
      <c r="O291" s="17">
        <v>0</v>
      </c>
      <c r="P291" s="17">
        <v>3068</v>
      </c>
      <c r="Q291" s="17">
        <v>0</v>
      </c>
      <c r="R291" s="17"/>
      <c r="S291" s="17">
        <v>0</v>
      </c>
      <c r="T291" s="17">
        <v>0</v>
      </c>
      <c r="U291" s="17"/>
      <c r="V291" s="17">
        <v>0</v>
      </c>
      <c r="W291" s="17">
        <v>0</v>
      </c>
    </row>
    <row r="292" spans="1:23" ht="15.75" customHeight="1" thickBot="1" x14ac:dyDescent="0.3">
      <c r="A292" s="17" t="s">
        <v>412</v>
      </c>
      <c r="B292" s="29" t="s">
        <v>419</v>
      </c>
      <c r="C292" s="17" t="s">
        <v>55</v>
      </c>
      <c r="D292" s="17">
        <v>9203</v>
      </c>
      <c r="E292" s="17">
        <v>0</v>
      </c>
      <c r="F292" s="17">
        <f t="shared" si="11"/>
        <v>9203</v>
      </c>
      <c r="G292" s="17">
        <v>0</v>
      </c>
      <c r="H292" s="17"/>
      <c r="I292" s="17">
        <v>0</v>
      </c>
      <c r="J292" s="17">
        <v>0</v>
      </c>
      <c r="K292" s="17">
        <v>0</v>
      </c>
      <c r="L292" s="17">
        <v>0</v>
      </c>
      <c r="M292" s="17"/>
      <c r="N292" s="17">
        <v>0</v>
      </c>
      <c r="O292" s="17">
        <v>0</v>
      </c>
      <c r="P292" s="17">
        <v>9203</v>
      </c>
      <c r="Q292" s="17">
        <v>0</v>
      </c>
      <c r="R292" s="17"/>
      <c r="S292" s="17">
        <v>0</v>
      </c>
      <c r="T292" s="17">
        <v>0</v>
      </c>
      <c r="U292" s="17"/>
      <c r="V292" s="17">
        <v>0</v>
      </c>
      <c r="W292" s="17">
        <v>0</v>
      </c>
    </row>
    <row r="293" spans="1:23" ht="19.5" customHeight="1" thickBot="1" x14ac:dyDescent="0.3">
      <c r="A293" s="17" t="s">
        <v>412</v>
      </c>
      <c r="B293" s="29" t="s">
        <v>420</v>
      </c>
      <c r="C293" s="17" t="s">
        <v>55</v>
      </c>
      <c r="D293" s="17">
        <v>12823</v>
      </c>
      <c r="E293" s="17">
        <v>0</v>
      </c>
      <c r="F293" s="17">
        <f t="shared" si="11"/>
        <v>12823</v>
      </c>
      <c r="G293" s="17">
        <v>0</v>
      </c>
      <c r="H293" s="17"/>
      <c r="I293" s="17">
        <v>0</v>
      </c>
      <c r="J293" s="17">
        <v>0</v>
      </c>
      <c r="K293" s="17">
        <v>0</v>
      </c>
      <c r="L293" s="17">
        <v>0</v>
      </c>
      <c r="M293" s="17"/>
      <c r="N293" s="17">
        <v>0</v>
      </c>
      <c r="O293" s="17">
        <v>0</v>
      </c>
      <c r="P293" s="17">
        <v>12823</v>
      </c>
      <c r="Q293" s="17">
        <v>0</v>
      </c>
      <c r="R293" s="17"/>
      <c r="S293" s="17">
        <v>0</v>
      </c>
      <c r="T293" s="17">
        <v>0</v>
      </c>
      <c r="U293" s="17"/>
      <c r="V293" s="17">
        <v>0</v>
      </c>
      <c r="W293" s="17">
        <v>0</v>
      </c>
    </row>
    <row r="294" spans="1:23" ht="29.25" customHeight="1" thickBot="1" x14ac:dyDescent="0.3">
      <c r="A294" s="17" t="s">
        <v>412</v>
      </c>
      <c r="B294" s="29" t="s">
        <v>421</v>
      </c>
      <c r="C294" s="17" t="s">
        <v>55</v>
      </c>
      <c r="D294" s="17">
        <v>1994</v>
      </c>
      <c r="E294" s="17">
        <v>0</v>
      </c>
      <c r="F294" s="17">
        <f t="shared" si="11"/>
        <v>1994</v>
      </c>
      <c r="G294" s="17">
        <v>0</v>
      </c>
      <c r="H294" s="17"/>
      <c r="I294" s="17">
        <v>0</v>
      </c>
      <c r="J294" s="17">
        <v>0</v>
      </c>
      <c r="K294" s="17">
        <v>0</v>
      </c>
      <c r="L294" s="17">
        <v>0</v>
      </c>
      <c r="M294" s="17"/>
      <c r="N294" s="17">
        <v>0</v>
      </c>
      <c r="O294" s="17">
        <v>0</v>
      </c>
      <c r="P294" s="17">
        <v>1994</v>
      </c>
      <c r="Q294" s="17">
        <v>0</v>
      </c>
      <c r="R294" s="17"/>
      <c r="S294" s="17">
        <v>0</v>
      </c>
      <c r="T294" s="17">
        <v>0</v>
      </c>
      <c r="U294" s="17"/>
      <c r="V294" s="17">
        <v>0</v>
      </c>
      <c r="W294" s="17">
        <v>0</v>
      </c>
    </row>
    <row r="295" spans="1:23" ht="30.75" customHeight="1" thickBot="1" x14ac:dyDescent="0.3">
      <c r="A295" s="17" t="s">
        <v>412</v>
      </c>
      <c r="B295" s="29" t="s">
        <v>422</v>
      </c>
      <c r="C295" s="17" t="s">
        <v>55</v>
      </c>
      <c r="D295" s="17">
        <v>2761</v>
      </c>
      <c r="E295" s="17">
        <v>0</v>
      </c>
      <c r="F295" s="17">
        <f t="shared" si="11"/>
        <v>2761</v>
      </c>
      <c r="G295" s="17">
        <v>0</v>
      </c>
      <c r="H295" s="17"/>
      <c r="I295" s="17">
        <v>0</v>
      </c>
      <c r="J295" s="17">
        <v>0</v>
      </c>
      <c r="K295" s="17">
        <v>0</v>
      </c>
      <c r="L295" s="17">
        <v>0</v>
      </c>
      <c r="M295" s="17"/>
      <c r="N295" s="17">
        <v>0</v>
      </c>
      <c r="O295" s="17">
        <v>0</v>
      </c>
      <c r="P295" s="17">
        <v>2761</v>
      </c>
      <c r="Q295" s="17">
        <v>0</v>
      </c>
      <c r="R295" s="17"/>
      <c r="S295" s="17">
        <v>0</v>
      </c>
      <c r="T295" s="17">
        <v>0</v>
      </c>
      <c r="U295" s="17"/>
      <c r="V295" s="17">
        <v>0</v>
      </c>
      <c r="W295" s="17">
        <v>0</v>
      </c>
    </row>
    <row r="296" spans="1:23" ht="30.75" customHeight="1" thickBot="1" x14ac:dyDescent="0.3">
      <c r="A296" s="17" t="s">
        <v>412</v>
      </c>
      <c r="B296" s="29" t="s">
        <v>423</v>
      </c>
      <c r="C296" s="17" t="s">
        <v>55</v>
      </c>
      <c r="D296" s="17">
        <v>1590</v>
      </c>
      <c r="E296" s="17">
        <v>0</v>
      </c>
      <c r="F296" s="17">
        <f t="shared" si="11"/>
        <v>1590</v>
      </c>
      <c r="G296" s="17">
        <v>0</v>
      </c>
      <c r="H296" s="17"/>
      <c r="I296" s="17">
        <v>0</v>
      </c>
      <c r="J296" s="17">
        <v>0</v>
      </c>
      <c r="K296" s="17">
        <v>0</v>
      </c>
      <c r="L296" s="17">
        <v>0</v>
      </c>
      <c r="M296" s="17"/>
      <c r="N296" s="17">
        <v>0</v>
      </c>
      <c r="O296" s="17">
        <v>0</v>
      </c>
      <c r="P296" s="17">
        <v>1590</v>
      </c>
      <c r="Q296" s="17">
        <v>0</v>
      </c>
      <c r="R296" s="17"/>
      <c r="S296" s="17">
        <v>0</v>
      </c>
      <c r="T296" s="17">
        <v>0</v>
      </c>
      <c r="U296" s="17"/>
      <c r="V296" s="17">
        <v>0</v>
      </c>
      <c r="W296" s="17">
        <v>0</v>
      </c>
    </row>
    <row r="297" spans="1:23" ht="25.5" customHeight="1" thickBot="1" x14ac:dyDescent="0.3">
      <c r="A297" s="17" t="s">
        <v>412</v>
      </c>
      <c r="B297" s="29" t="s">
        <v>424</v>
      </c>
      <c r="C297" s="17" t="s">
        <v>55</v>
      </c>
      <c r="D297" s="17">
        <v>3477</v>
      </c>
      <c r="E297" s="17">
        <v>0</v>
      </c>
      <c r="F297" s="17">
        <f t="shared" si="11"/>
        <v>3477</v>
      </c>
      <c r="G297" s="17">
        <v>0</v>
      </c>
      <c r="H297" s="17"/>
      <c r="I297" s="17">
        <v>0</v>
      </c>
      <c r="J297" s="17">
        <v>0</v>
      </c>
      <c r="K297" s="17">
        <v>0</v>
      </c>
      <c r="L297" s="17">
        <v>0</v>
      </c>
      <c r="M297" s="17"/>
      <c r="N297" s="17">
        <v>0</v>
      </c>
      <c r="O297" s="17">
        <v>0</v>
      </c>
      <c r="P297" s="17">
        <v>3477</v>
      </c>
      <c r="Q297" s="17">
        <v>0</v>
      </c>
      <c r="R297" s="17"/>
      <c r="S297" s="17">
        <v>0</v>
      </c>
      <c r="T297" s="17">
        <v>0</v>
      </c>
      <c r="U297" s="17"/>
      <c r="V297" s="17">
        <v>0</v>
      </c>
      <c r="W297" s="17">
        <v>0</v>
      </c>
    </row>
    <row r="298" spans="1:23" ht="43.5" customHeight="1" thickBot="1" x14ac:dyDescent="0.3">
      <c r="A298" s="17" t="s">
        <v>412</v>
      </c>
      <c r="B298" s="29" t="s">
        <v>425</v>
      </c>
      <c r="C298" s="17" t="s">
        <v>55</v>
      </c>
      <c r="D298" s="17">
        <v>17241</v>
      </c>
      <c r="E298" s="17">
        <v>0</v>
      </c>
      <c r="F298" s="17">
        <f t="shared" si="11"/>
        <v>17241</v>
      </c>
      <c r="G298" s="17">
        <v>0</v>
      </c>
      <c r="H298" s="17"/>
      <c r="I298" s="17">
        <v>0</v>
      </c>
      <c r="J298" s="17">
        <v>0</v>
      </c>
      <c r="K298" s="17">
        <v>0</v>
      </c>
      <c r="L298" s="17">
        <v>0</v>
      </c>
      <c r="M298" s="17"/>
      <c r="N298" s="17">
        <v>0</v>
      </c>
      <c r="O298" s="17">
        <v>0</v>
      </c>
      <c r="P298" s="17">
        <v>17241</v>
      </c>
      <c r="Q298" s="17">
        <v>0</v>
      </c>
      <c r="R298" s="17"/>
      <c r="S298" s="17">
        <v>0</v>
      </c>
      <c r="T298" s="17">
        <v>0</v>
      </c>
      <c r="U298" s="17"/>
      <c r="V298" s="17">
        <v>0</v>
      </c>
      <c r="W298" s="17">
        <v>0</v>
      </c>
    </row>
    <row r="299" spans="1:23" ht="38.25" customHeight="1" thickBot="1" x14ac:dyDescent="0.3">
      <c r="A299" s="17" t="s">
        <v>412</v>
      </c>
      <c r="B299" s="29" t="s">
        <v>426</v>
      </c>
      <c r="C299" s="17" t="s">
        <v>55</v>
      </c>
      <c r="D299" s="17">
        <v>11289</v>
      </c>
      <c r="E299" s="17">
        <v>0</v>
      </c>
      <c r="F299" s="17">
        <f t="shared" si="11"/>
        <v>11289</v>
      </c>
      <c r="G299" s="17">
        <v>0</v>
      </c>
      <c r="H299" s="17"/>
      <c r="I299" s="17">
        <v>0</v>
      </c>
      <c r="J299" s="17">
        <v>0</v>
      </c>
      <c r="K299" s="17">
        <v>0</v>
      </c>
      <c r="L299" s="17">
        <v>0</v>
      </c>
      <c r="M299" s="17"/>
      <c r="N299" s="17">
        <v>0</v>
      </c>
      <c r="O299" s="17">
        <v>0</v>
      </c>
      <c r="P299" s="17">
        <v>11289</v>
      </c>
      <c r="Q299" s="17">
        <v>0</v>
      </c>
      <c r="R299" s="17"/>
      <c r="S299" s="17">
        <v>0</v>
      </c>
      <c r="T299" s="17">
        <v>0</v>
      </c>
      <c r="U299" s="17"/>
      <c r="V299" s="17">
        <v>0</v>
      </c>
      <c r="W299" s="17">
        <v>0</v>
      </c>
    </row>
    <row r="300" spans="1:23" ht="25.5" customHeight="1" thickBot="1" x14ac:dyDescent="0.3">
      <c r="A300" s="17" t="s">
        <v>412</v>
      </c>
      <c r="B300" s="29" t="s">
        <v>427</v>
      </c>
      <c r="C300" s="17" t="s">
        <v>55</v>
      </c>
      <c r="D300" s="17">
        <v>8400</v>
      </c>
      <c r="E300" s="17">
        <v>0</v>
      </c>
      <c r="F300" s="17">
        <f t="shared" si="11"/>
        <v>8400</v>
      </c>
      <c r="G300" s="17">
        <v>0</v>
      </c>
      <c r="H300" s="17"/>
      <c r="I300" s="17">
        <v>0</v>
      </c>
      <c r="J300" s="17">
        <v>0</v>
      </c>
      <c r="K300" s="17">
        <v>0</v>
      </c>
      <c r="L300" s="17">
        <v>0</v>
      </c>
      <c r="M300" s="17"/>
      <c r="N300" s="17">
        <v>0</v>
      </c>
      <c r="O300" s="17">
        <v>0</v>
      </c>
      <c r="P300" s="17">
        <v>8400</v>
      </c>
      <c r="Q300" s="17">
        <v>0</v>
      </c>
      <c r="R300" s="17"/>
      <c r="S300" s="17">
        <v>0</v>
      </c>
      <c r="T300" s="17">
        <v>0</v>
      </c>
      <c r="U300" s="17"/>
      <c r="V300" s="17">
        <v>0</v>
      </c>
      <c r="W300" s="17">
        <v>0</v>
      </c>
    </row>
    <row r="301" spans="1:23" ht="25.5" customHeight="1" thickBot="1" x14ac:dyDescent="0.3">
      <c r="A301" s="17" t="s">
        <v>412</v>
      </c>
      <c r="B301" s="29" t="s">
        <v>428</v>
      </c>
      <c r="C301" s="17" t="s">
        <v>55</v>
      </c>
      <c r="D301" s="17">
        <v>5220</v>
      </c>
      <c r="E301" s="17">
        <v>0</v>
      </c>
      <c r="F301" s="17">
        <f t="shared" si="11"/>
        <v>5220</v>
      </c>
      <c r="G301" s="17">
        <v>0</v>
      </c>
      <c r="H301" s="17"/>
      <c r="I301" s="17">
        <v>0</v>
      </c>
      <c r="J301" s="17">
        <v>0</v>
      </c>
      <c r="K301" s="17">
        <v>0</v>
      </c>
      <c r="L301" s="17">
        <v>0</v>
      </c>
      <c r="M301" s="17"/>
      <c r="N301" s="17">
        <v>0</v>
      </c>
      <c r="O301" s="17">
        <v>0</v>
      </c>
      <c r="P301" s="17">
        <v>5220</v>
      </c>
      <c r="Q301" s="17">
        <v>0</v>
      </c>
      <c r="R301" s="17"/>
      <c r="S301" s="17">
        <v>0</v>
      </c>
      <c r="T301" s="17">
        <v>0</v>
      </c>
      <c r="U301" s="17"/>
      <c r="V301" s="17">
        <v>0</v>
      </c>
      <c r="W301" s="17">
        <v>0</v>
      </c>
    </row>
    <row r="302" spans="1:23" ht="45.75" customHeight="1" thickBot="1" x14ac:dyDescent="0.3">
      <c r="A302" s="17" t="s">
        <v>412</v>
      </c>
      <c r="B302" s="18" t="s">
        <v>429</v>
      </c>
      <c r="C302" s="17" t="s">
        <v>55</v>
      </c>
      <c r="D302" s="17">
        <v>9203</v>
      </c>
      <c r="E302" s="17">
        <v>0</v>
      </c>
      <c r="F302" s="17">
        <f t="shared" si="11"/>
        <v>9203</v>
      </c>
      <c r="G302" s="17">
        <v>0</v>
      </c>
      <c r="H302" s="17"/>
      <c r="I302" s="17">
        <v>0</v>
      </c>
      <c r="J302" s="17">
        <v>0</v>
      </c>
      <c r="K302" s="17">
        <v>0</v>
      </c>
      <c r="L302" s="17">
        <v>0</v>
      </c>
      <c r="M302" s="17"/>
      <c r="N302" s="17">
        <v>0</v>
      </c>
      <c r="O302" s="17">
        <v>0</v>
      </c>
      <c r="P302" s="17">
        <v>9203</v>
      </c>
      <c r="Q302" s="17">
        <v>0</v>
      </c>
      <c r="R302" s="17"/>
      <c r="S302" s="17">
        <v>0</v>
      </c>
      <c r="T302" s="17">
        <v>0</v>
      </c>
      <c r="U302" s="17"/>
      <c r="V302" s="17">
        <v>0</v>
      </c>
      <c r="W302" s="17">
        <v>0</v>
      </c>
    </row>
    <row r="303" spans="1:23" ht="42.75" customHeight="1" thickBot="1" x14ac:dyDescent="0.3">
      <c r="A303" s="17" t="s">
        <v>412</v>
      </c>
      <c r="B303" s="18" t="s">
        <v>430</v>
      </c>
      <c r="C303" s="17" t="s">
        <v>55</v>
      </c>
      <c r="D303" s="17">
        <v>12272</v>
      </c>
      <c r="E303" s="17">
        <v>0</v>
      </c>
      <c r="F303" s="17">
        <f t="shared" si="11"/>
        <v>12272</v>
      </c>
      <c r="G303" s="17">
        <v>0</v>
      </c>
      <c r="H303" s="17"/>
      <c r="I303" s="17">
        <v>0</v>
      </c>
      <c r="J303" s="17">
        <v>0</v>
      </c>
      <c r="K303" s="17">
        <v>0</v>
      </c>
      <c r="L303" s="17">
        <v>0</v>
      </c>
      <c r="M303" s="17"/>
      <c r="N303" s="17">
        <v>0</v>
      </c>
      <c r="O303" s="17">
        <v>0</v>
      </c>
      <c r="P303" s="17">
        <v>12272</v>
      </c>
      <c r="Q303" s="17">
        <v>0</v>
      </c>
      <c r="R303" s="17"/>
      <c r="S303" s="17">
        <v>0</v>
      </c>
      <c r="T303" s="17">
        <v>0</v>
      </c>
      <c r="U303" s="17"/>
      <c r="V303" s="17">
        <v>0</v>
      </c>
      <c r="W303" s="17">
        <v>0</v>
      </c>
    </row>
    <row r="304" spans="1:23" ht="90.75" customHeight="1" thickBot="1" x14ac:dyDescent="0.3">
      <c r="A304" s="17" t="s">
        <v>412</v>
      </c>
      <c r="B304" s="18" t="s">
        <v>431</v>
      </c>
      <c r="C304" s="17" t="s">
        <v>63</v>
      </c>
      <c r="D304" s="17">
        <v>132936</v>
      </c>
      <c r="E304" s="17">
        <v>0</v>
      </c>
      <c r="F304" s="17">
        <f t="shared" si="11"/>
        <v>184065</v>
      </c>
      <c r="G304" s="17">
        <v>0</v>
      </c>
      <c r="H304" s="19">
        <v>3113</v>
      </c>
      <c r="I304" s="17">
        <v>81807</v>
      </c>
      <c r="J304" s="17">
        <v>81807</v>
      </c>
      <c r="K304" s="17">
        <v>0</v>
      </c>
      <c r="L304" s="17">
        <v>0</v>
      </c>
      <c r="M304" s="17" t="s">
        <v>432</v>
      </c>
      <c r="N304" s="17">
        <v>102258</v>
      </c>
      <c r="O304" s="17">
        <v>0</v>
      </c>
      <c r="P304" s="17">
        <v>0</v>
      </c>
      <c r="Q304" s="17">
        <v>0</v>
      </c>
      <c r="R304" s="17"/>
      <c r="S304" s="17">
        <v>0</v>
      </c>
      <c r="T304" s="17">
        <v>0</v>
      </c>
      <c r="U304" s="17"/>
      <c r="V304" s="17">
        <v>0</v>
      </c>
      <c r="W304" s="17">
        <v>0</v>
      </c>
    </row>
    <row r="305" spans="1:23" ht="30.75" customHeight="1" thickBot="1" x14ac:dyDescent="0.3">
      <c r="A305" s="17" t="s">
        <v>412</v>
      </c>
      <c r="B305" s="18" t="s">
        <v>433</v>
      </c>
      <c r="C305" s="17" t="s">
        <v>55</v>
      </c>
      <c r="D305" s="17">
        <v>23008</v>
      </c>
      <c r="E305" s="17">
        <v>0</v>
      </c>
      <c r="F305" s="17">
        <f t="shared" si="11"/>
        <v>23008</v>
      </c>
      <c r="G305" s="17">
        <v>0</v>
      </c>
      <c r="H305" s="17"/>
      <c r="I305" s="17">
        <v>0</v>
      </c>
      <c r="J305" s="17">
        <v>0</v>
      </c>
      <c r="K305" s="17">
        <v>0</v>
      </c>
      <c r="L305" s="17">
        <v>0</v>
      </c>
      <c r="M305" s="17"/>
      <c r="N305" s="17">
        <v>0</v>
      </c>
      <c r="O305" s="17">
        <v>0</v>
      </c>
      <c r="P305" s="17">
        <v>23008</v>
      </c>
      <c r="Q305" s="17">
        <v>0</v>
      </c>
      <c r="R305" s="17"/>
      <c r="S305" s="17">
        <v>0</v>
      </c>
      <c r="T305" s="17">
        <v>0</v>
      </c>
      <c r="U305" s="17"/>
      <c r="V305" s="17">
        <v>0</v>
      </c>
      <c r="W305" s="17">
        <v>0</v>
      </c>
    </row>
    <row r="306" spans="1:23" ht="30.75" customHeight="1" thickBot="1" x14ac:dyDescent="0.3">
      <c r="A306" s="20">
        <v>6623</v>
      </c>
      <c r="B306" s="18" t="s">
        <v>434</v>
      </c>
      <c r="C306" s="17" t="s">
        <v>55</v>
      </c>
      <c r="D306" s="17">
        <v>4397</v>
      </c>
      <c r="E306" s="17">
        <v>0</v>
      </c>
      <c r="F306" s="17">
        <f t="shared" si="11"/>
        <v>4397</v>
      </c>
      <c r="G306" s="17">
        <v>0</v>
      </c>
      <c r="H306" s="17"/>
      <c r="I306" s="17">
        <v>0</v>
      </c>
      <c r="J306" s="17">
        <v>0</v>
      </c>
      <c r="K306" s="17">
        <v>0</v>
      </c>
      <c r="L306" s="17">
        <v>0</v>
      </c>
      <c r="M306" s="17"/>
      <c r="N306" s="17">
        <v>0</v>
      </c>
      <c r="O306" s="17">
        <v>0</v>
      </c>
      <c r="P306" s="17">
        <v>4397</v>
      </c>
      <c r="Q306" s="17">
        <v>0</v>
      </c>
      <c r="R306" s="17"/>
      <c r="S306" s="17">
        <v>0</v>
      </c>
      <c r="T306" s="17">
        <v>0</v>
      </c>
      <c r="U306" s="17"/>
      <c r="V306" s="17">
        <v>0</v>
      </c>
      <c r="W306" s="17">
        <v>0</v>
      </c>
    </row>
    <row r="307" spans="1:23" ht="30.75" customHeight="1" thickBot="1" x14ac:dyDescent="0.3">
      <c r="A307" s="26" t="s">
        <v>211</v>
      </c>
      <c r="B307" s="26" t="s">
        <v>212</v>
      </c>
      <c r="C307" s="26"/>
      <c r="D307" s="26">
        <f>SUM(D308:D314)</f>
        <v>819622</v>
      </c>
      <c r="E307" s="26">
        <f>SUM(E308:E314)</f>
        <v>0</v>
      </c>
      <c r="F307" s="26">
        <f>SUM(F308:F314)</f>
        <v>819622</v>
      </c>
      <c r="G307" s="26">
        <f>SUM(G308:G314)</f>
        <v>0</v>
      </c>
      <c r="H307" s="26"/>
      <c r="I307" s="26">
        <f>SUM(I308:I314)</f>
        <v>0</v>
      </c>
      <c r="J307" s="26">
        <f>SUM(J308:J314)</f>
        <v>0</v>
      </c>
      <c r="K307" s="26">
        <f>SUM(K308:K314)</f>
        <v>0</v>
      </c>
      <c r="L307" s="26">
        <f>SUM(L308:L314)</f>
        <v>0</v>
      </c>
      <c r="M307" s="27"/>
      <c r="N307" s="26">
        <f>SUM(N308:N314)</f>
        <v>0</v>
      </c>
      <c r="O307" s="26">
        <f>SUM(O308:O314)</f>
        <v>0</v>
      </c>
      <c r="P307" s="26">
        <f>SUM(P308:P314)</f>
        <v>604879</v>
      </c>
      <c r="Q307" s="26">
        <f>SUM(Q308:Q314)</f>
        <v>0</v>
      </c>
      <c r="R307" s="26"/>
      <c r="S307" s="26">
        <f>SUM(S308:S314)</f>
        <v>214743</v>
      </c>
      <c r="T307" s="26">
        <f>SUM(T308:T314)</f>
        <v>0</v>
      </c>
      <c r="U307" s="26"/>
      <c r="V307" s="26">
        <f>SUM(V308:V314)</f>
        <v>0</v>
      </c>
      <c r="W307" s="26">
        <f>SUM(W308:W314)</f>
        <v>0</v>
      </c>
    </row>
    <row r="308" spans="1:23" ht="60.75" customHeight="1" thickBot="1" x14ac:dyDescent="0.3">
      <c r="A308" s="17" t="s">
        <v>71</v>
      </c>
      <c r="B308" s="18" t="s">
        <v>613</v>
      </c>
      <c r="C308" s="17" t="s">
        <v>48</v>
      </c>
      <c r="D308" s="17">
        <v>127823</v>
      </c>
      <c r="E308" s="17">
        <v>0</v>
      </c>
      <c r="F308" s="17">
        <f>I308+N308+P308+S308+V308</f>
        <v>127823</v>
      </c>
      <c r="G308" s="17">
        <v>0</v>
      </c>
      <c r="H308" s="17"/>
      <c r="I308" s="17">
        <v>0</v>
      </c>
      <c r="J308" s="17">
        <v>0</v>
      </c>
      <c r="K308" s="17">
        <v>0</v>
      </c>
      <c r="L308" s="17">
        <v>0</v>
      </c>
      <c r="M308" s="17"/>
      <c r="N308" s="17">
        <v>0</v>
      </c>
      <c r="O308" s="17">
        <v>0</v>
      </c>
      <c r="P308" s="17">
        <v>127823</v>
      </c>
      <c r="Q308" s="17">
        <v>0</v>
      </c>
      <c r="R308" s="17"/>
      <c r="S308" s="17">
        <v>0</v>
      </c>
      <c r="T308" s="17">
        <v>0</v>
      </c>
      <c r="U308" s="17"/>
      <c r="V308" s="17">
        <v>0</v>
      </c>
      <c r="W308" s="17">
        <v>0</v>
      </c>
    </row>
    <row r="309" spans="1:23" ht="42" customHeight="1" thickBot="1" x14ac:dyDescent="0.3">
      <c r="A309" s="17" t="s">
        <v>406</v>
      </c>
      <c r="B309" s="18" t="s">
        <v>435</v>
      </c>
      <c r="C309" s="17" t="s">
        <v>55</v>
      </c>
      <c r="D309" s="17">
        <v>214743</v>
      </c>
      <c r="E309" s="17">
        <v>0</v>
      </c>
      <c r="F309" s="17">
        <f>I309+N309+P309+S309+V309</f>
        <v>214743</v>
      </c>
      <c r="G309" s="17">
        <v>0</v>
      </c>
      <c r="H309" s="17"/>
      <c r="I309" s="17">
        <v>0</v>
      </c>
      <c r="J309" s="17">
        <v>0</v>
      </c>
      <c r="K309" s="17">
        <v>0</v>
      </c>
      <c r="L309" s="17">
        <v>0</v>
      </c>
      <c r="M309" s="17"/>
      <c r="N309" s="17">
        <v>0</v>
      </c>
      <c r="O309" s="17">
        <v>0</v>
      </c>
      <c r="P309" s="17">
        <v>0</v>
      </c>
      <c r="Q309" s="17"/>
      <c r="R309" s="19">
        <v>9336</v>
      </c>
      <c r="S309" s="17">
        <v>214743</v>
      </c>
      <c r="T309" s="17">
        <v>0</v>
      </c>
      <c r="U309" s="17"/>
      <c r="V309" s="17">
        <v>0</v>
      </c>
      <c r="W309" s="17">
        <v>0</v>
      </c>
    </row>
    <row r="310" spans="1:23" ht="30.75" customHeight="1" thickBot="1" x14ac:dyDescent="0.3">
      <c r="A310" s="17" t="s">
        <v>412</v>
      </c>
      <c r="B310" s="18" t="s">
        <v>436</v>
      </c>
      <c r="C310" s="17" t="s">
        <v>43</v>
      </c>
      <c r="D310" s="17">
        <v>38347</v>
      </c>
      <c r="E310" s="17">
        <v>0</v>
      </c>
      <c r="F310" s="17">
        <f t="shared" ref="F310:F314" si="13">I310+N310+P310+S310+V310</f>
        <v>38347</v>
      </c>
      <c r="G310" s="17">
        <v>0</v>
      </c>
      <c r="H310" s="17"/>
      <c r="I310" s="17">
        <v>0</v>
      </c>
      <c r="J310" s="17">
        <v>0</v>
      </c>
      <c r="K310" s="17">
        <v>0</v>
      </c>
      <c r="L310" s="17">
        <v>0</v>
      </c>
      <c r="M310" s="17"/>
      <c r="N310" s="17">
        <v>0</v>
      </c>
      <c r="O310" s="17">
        <v>0</v>
      </c>
      <c r="P310" s="17">
        <v>38347</v>
      </c>
      <c r="Q310" s="17">
        <v>0</v>
      </c>
      <c r="R310" s="17"/>
      <c r="S310" s="17">
        <v>0</v>
      </c>
      <c r="T310" s="17">
        <v>0</v>
      </c>
      <c r="U310" s="17"/>
      <c r="V310" s="17">
        <v>0</v>
      </c>
      <c r="W310" s="17">
        <v>0</v>
      </c>
    </row>
    <row r="311" spans="1:23" ht="30.75" customHeight="1" thickBot="1" x14ac:dyDescent="0.3">
      <c r="A311" s="17" t="s">
        <v>412</v>
      </c>
      <c r="B311" s="18" t="s">
        <v>582</v>
      </c>
      <c r="C311" s="17" t="s">
        <v>43</v>
      </c>
      <c r="D311" s="17">
        <v>219856</v>
      </c>
      <c r="E311" s="17">
        <v>0</v>
      </c>
      <c r="F311" s="17">
        <f t="shared" si="13"/>
        <v>219856</v>
      </c>
      <c r="G311" s="17">
        <v>0</v>
      </c>
      <c r="H311" s="17"/>
      <c r="I311" s="17">
        <v>0</v>
      </c>
      <c r="J311" s="17">
        <v>0</v>
      </c>
      <c r="K311" s="17">
        <v>0</v>
      </c>
      <c r="L311" s="17">
        <v>0</v>
      </c>
      <c r="M311" s="17"/>
      <c r="N311" s="17">
        <v>0</v>
      </c>
      <c r="O311" s="17">
        <v>0</v>
      </c>
      <c r="P311" s="17">
        <v>219856</v>
      </c>
      <c r="Q311" s="17">
        <v>0</v>
      </c>
      <c r="R311" s="17"/>
      <c r="S311" s="17">
        <v>0</v>
      </c>
      <c r="T311" s="17">
        <v>0</v>
      </c>
      <c r="U311" s="17"/>
      <c r="V311" s="17">
        <v>0</v>
      </c>
      <c r="W311" s="17">
        <v>0</v>
      </c>
    </row>
    <row r="312" spans="1:23" ht="15.75" customHeight="1" thickBot="1" x14ac:dyDescent="0.3">
      <c r="A312" s="17" t="s">
        <v>412</v>
      </c>
      <c r="B312" s="18" t="s">
        <v>437</v>
      </c>
      <c r="C312" s="17" t="s">
        <v>55</v>
      </c>
      <c r="D312" s="17">
        <v>60332</v>
      </c>
      <c r="E312" s="17">
        <v>0</v>
      </c>
      <c r="F312" s="17">
        <f t="shared" si="13"/>
        <v>60332</v>
      </c>
      <c r="G312" s="17">
        <v>0</v>
      </c>
      <c r="H312" s="17"/>
      <c r="I312" s="17">
        <v>0</v>
      </c>
      <c r="J312" s="17">
        <v>0</v>
      </c>
      <c r="K312" s="17">
        <v>0</v>
      </c>
      <c r="L312" s="17">
        <v>0</v>
      </c>
      <c r="M312" s="17"/>
      <c r="N312" s="17">
        <v>0</v>
      </c>
      <c r="O312" s="17">
        <v>0</v>
      </c>
      <c r="P312" s="17">
        <v>60332</v>
      </c>
      <c r="Q312" s="17">
        <v>0</v>
      </c>
      <c r="R312" s="17"/>
      <c r="S312" s="17">
        <v>0</v>
      </c>
      <c r="T312" s="17">
        <v>0</v>
      </c>
      <c r="U312" s="17"/>
      <c r="V312" s="17">
        <v>0</v>
      </c>
      <c r="W312" s="17">
        <v>0</v>
      </c>
    </row>
    <row r="313" spans="1:23" ht="30.75" customHeight="1" thickBot="1" x14ac:dyDescent="0.3">
      <c r="A313" s="17" t="s">
        <v>412</v>
      </c>
      <c r="B313" s="43" t="s">
        <v>438</v>
      </c>
      <c r="C313" s="17" t="s">
        <v>55</v>
      </c>
      <c r="D313" s="17">
        <v>97166</v>
      </c>
      <c r="E313" s="17">
        <v>0</v>
      </c>
      <c r="F313" s="17">
        <f t="shared" si="13"/>
        <v>97166</v>
      </c>
      <c r="G313" s="17">
        <v>0</v>
      </c>
      <c r="H313" s="17"/>
      <c r="I313" s="17">
        <v>0</v>
      </c>
      <c r="J313" s="17">
        <v>0</v>
      </c>
      <c r="K313" s="17">
        <v>0</v>
      </c>
      <c r="L313" s="17">
        <v>0</v>
      </c>
      <c r="M313" s="17"/>
      <c r="N313" s="17">
        <v>0</v>
      </c>
      <c r="O313" s="17">
        <v>0</v>
      </c>
      <c r="P313" s="17">
        <v>97166</v>
      </c>
      <c r="Q313" s="17">
        <v>0</v>
      </c>
      <c r="R313" s="17"/>
      <c r="S313" s="17">
        <v>0</v>
      </c>
      <c r="T313" s="17">
        <v>0</v>
      </c>
      <c r="U313" s="17"/>
      <c r="V313" s="17">
        <v>0</v>
      </c>
      <c r="W313" s="17">
        <v>0</v>
      </c>
    </row>
    <row r="314" spans="1:23" ht="19.5" customHeight="1" thickBot="1" x14ac:dyDescent="0.3">
      <c r="A314" s="17" t="s">
        <v>412</v>
      </c>
      <c r="B314" s="29" t="s">
        <v>439</v>
      </c>
      <c r="C314" s="17" t="s">
        <v>55</v>
      </c>
      <c r="D314" s="17">
        <v>61355</v>
      </c>
      <c r="E314" s="17">
        <v>0</v>
      </c>
      <c r="F314" s="17">
        <f t="shared" si="13"/>
        <v>61355</v>
      </c>
      <c r="G314" s="17">
        <v>0</v>
      </c>
      <c r="H314" s="17"/>
      <c r="I314" s="17">
        <v>0</v>
      </c>
      <c r="J314" s="17">
        <v>0</v>
      </c>
      <c r="K314" s="17">
        <v>0</v>
      </c>
      <c r="L314" s="17">
        <v>0</v>
      </c>
      <c r="M314" s="17"/>
      <c r="N314" s="17">
        <v>0</v>
      </c>
      <c r="O314" s="17">
        <v>0</v>
      </c>
      <c r="P314" s="17">
        <v>61355</v>
      </c>
      <c r="Q314" s="17">
        <v>0</v>
      </c>
      <c r="R314" s="17"/>
      <c r="S314" s="17">
        <v>0</v>
      </c>
      <c r="T314" s="17">
        <v>0</v>
      </c>
      <c r="U314" s="17"/>
      <c r="V314" s="17">
        <v>0</v>
      </c>
      <c r="W314" s="17">
        <v>0</v>
      </c>
    </row>
    <row r="315" spans="1:23" ht="30.75" customHeight="1" thickBot="1" x14ac:dyDescent="0.3">
      <c r="A315" s="26" t="s">
        <v>225</v>
      </c>
      <c r="B315" s="26" t="s">
        <v>226</v>
      </c>
      <c r="C315" s="26"/>
      <c r="D315" s="26">
        <f>D316+D338+D349</f>
        <v>4704871</v>
      </c>
      <c r="E315" s="26">
        <f>E316+E338+E349</f>
        <v>1407335</v>
      </c>
      <c r="F315" s="26">
        <f>F316+F338+F349</f>
        <v>1878196</v>
      </c>
      <c r="G315" s="26">
        <f>G316+G338+G349</f>
        <v>0</v>
      </c>
      <c r="H315" s="26"/>
      <c r="I315" s="26">
        <f>I316+I338+I349</f>
        <v>859169</v>
      </c>
      <c r="J315" s="26">
        <f>J316+J338+J349</f>
        <v>859169</v>
      </c>
      <c r="K315" s="26">
        <f>K316+K338+K349</f>
        <v>0</v>
      </c>
      <c r="L315" s="26">
        <f>L316+L338+L349</f>
        <v>0</v>
      </c>
      <c r="M315" s="27"/>
      <c r="N315" s="26">
        <f>N316+N338+N349</f>
        <v>636894</v>
      </c>
      <c r="O315" s="26">
        <f>O316+O338+O349</f>
        <v>0</v>
      </c>
      <c r="P315" s="26">
        <f>P316+P338+P349</f>
        <v>339246</v>
      </c>
      <c r="Q315" s="26">
        <f>Q316+Q338+Q349</f>
        <v>0</v>
      </c>
      <c r="R315" s="26"/>
      <c r="S315" s="26">
        <f>S316+S338+S349</f>
        <v>42887</v>
      </c>
      <c r="T315" s="26">
        <f>T316+T338+T349</f>
        <v>0</v>
      </c>
      <c r="U315" s="26"/>
      <c r="V315" s="26">
        <f>V316+V338+V349</f>
        <v>0</v>
      </c>
      <c r="W315" s="26">
        <f>W316+W338+W349</f>
        <v>0</v>
      </c>
    </row>
    <row r="316" spans="1:23" ht="15.75" customHeight="1" thickBot="1" x14ac:dyDescent="0.3">
      <c r="A316" s="15"/>
      <c r="B316" s="15" t="s">
        <v>32</v>
      </c>
      <c r="C316" s="15"/>
      <c r="D316" s="15">
        <f>SUM(D317:D337)</f>
        <v>3057738</v>
      </c>
      <c r="E316" s="15">
        <f>SUM(E317:E337)</f>
        <v>1339400</v>
      </c>
      <c r="F316" s="15">
        <f>SUM(F317:F337)</f>
        <v>1380711</v>
      </c>
      <c r="G316" s="15">
        <f>SUM(G317:G337)</f>
        <v>0</v>
      </c>
      <c r="H316" s="15"/>
      <c r="I316" s="15">
        <f>SUM(I317:I337)</f>
        <v>554866</v>
      </c>
      <c r="J316" s="15">
        <f>SUM(J317:J337)</f>
        <v>554866</v>
      </c>
      <c r="K316" s="15">
        <f>SUM(K317:K337)</f>
        <v>0</v>
      </c>
      <c r="L316" s="15">
        <f>SUM(L317:L337)</f>
        <v>0</v>
      </c>
      <c r="M316" s="16"/>
      <c r="N316" s="15">
        <f>SUM(N317:N337)</f>
        <v>616834</v>
      </c>
      <c r="O316" s="15">
        <f>SUM(O317:O337)</f>
        <v>0</v>
      </c>
      <c r="P316" s="15">
        <f>SUM(P317:P337)</f>
        <v>166124</v>
      </c>
      <c r="Q316" s="15">
        <f>SUM(Q317:Q337)</f>
        <v>0</v>
      </c>
      <c r="R316" s="15"/>
      <c r="S316" s="15">
        <f>SUM(S317:S337)</f>
        <v>42887</v>
      </c>
      <c r="T316" s="15">
        <f>SUM(T317:T337)</f>
        <v>0</v>
      </c>
      <c r="U316" s="15"/>
      <c r="V316" s="15">
        <f>SUM(V317:V337)</f>
        <v>0</v>
      </c>
      <c r="W316" s="15">
        <f>SUM(W317:W337)</f>
        <v>0</v>
      </c>
    </row>
    <row r="317" spans="1:23" ht="45.75" customHeight="1" thickBot="1" x14ac:dyDescent="0.3">
      <c r="A317" s="17" t="s">
        <v>160</v>
      </c>
      <c r="B317" s="18" t="s">
        <v>440</v>
      </c>
      <c r="C317" s="17" t="s">
        <v>43</v>
      </c>
      <c r="D317" s="17">
        <v>52459</v>
      </c>
      <c r="E317" s="17">
        <v>0</v>
      </c>
      <c r="F317" s="17">
        <f t="shared" ref="F317:F335" si="14">I317+N317+P317+S317+V317</f>
        <v>52459</v>
      </c>
      <c r="G317" s="17">
        <v>0</v>
      </c>
      <c r="H317" s="17"/>
      <c r="I317" s="17">
        <v>0</v>
      </c>
      <c r="J317" s="17">
        <v>0</v>
      </c>
      <c r="K317" s="17">
        <v>0</v>
      </c>
      <c r="L317" s="17">
        <v>0</v>
      </c>
      <c r="M317" s="17" t="s">
        <v>441</v>
      </c>
      <c r="N317" s="17">
        <v>52459</v>
      </c>
      <c r="O317" s="17">
        <v>0</v>
      </c>
      <c r="P317" s="17">
        <v>0</v>
      </c>
      <c r="Q317" s="17">
        <v>0</v>
      </c>
      <c r="R317" s="17"/>
      <c r="S317" s="17">
        <v>0</v>
      </c>
      <c r="T317" s="17">
        <v>0</v>
      </c>
      <c r="U317" s="17"/>
      <c r="V317" s="17">
        <v>0</v>
      </c>
      <c r="W317" s="17">
        <v>0</v>
      </c>
    </row>
    <row r="318" spans="1:23" ht="75.75" customHeight="1" thickBot="1" x14ac:dyDescent="0.3">
      <c r="A318" s="20">
        <v>6604</v>
      </c>
      <c r="B318" s="18" t="s">
        <v>442</v>
      </c>
      <c r="C318" s="17" t="s">
        <v>55</v>
      </c>
      <c r="D318" s="17">
        <v>52663</v>
      </c>
      <c r="E318" s="17">
        <v>0</v>
      </c>
      <c r="F318" s="17">
        <f>I318+N318+P318+S318+V318</f>
        <v>52692</v>
      </c>
      <c r="G318" s="17">
        <v>0</v>
      </c>
      <c r="H318" s="19">
        <v>3113</v>
      </c>
      <c r="I318" s="17">
        <v>52692</v>
      </c>
      <c r="J318" s="17">
        <v>52692</v>
      </c>
      <c r="K318" s="17">
        <v>0</v>
      </c>
      <c r="L318" s="17">
        <v>0</v>
      </c>
      <c r="M318" s="17"/>
      <c r="N318" s="17">
        <v>0</v>
      </c>
      <c r="O318" s="17">
        <v>0</v>
      </c>
      <c r="P318" s="17">
        <v>0</v>
      </c>
      <c r="Q318" s="17">
        <v>0</v>
      </c>
      <c r="R318" s="17"/>
      <c r="S318" s="17">
        <v>0</v>
      </c>
      <c r="T318" s="17">
        <v>0</v>
      </c>
      <c r="U318" s="17"/>
      <c r="V318" s="17">
        <v>0</v>
      </c>
      <c r="W318" s="17">
        <v>0</v>
      </c>
    </row>
    <row r="319" spans="1:23" ht="60.75" customHeight="1" thickBot="1" x14ac:dyDescent="0.3">
      <c r="A319" s="17" t="s">
        <v>160</v>
      </c>
      <c r="B319" s="18" t="s">
        <v>443</v>
      </c>
      <c r="C319" s="17" t="s">
        <v>63</v>
      </c>
      <c r="D319" s="17">
        <v>40300</v>
      </c>
      <c r="E319" s="17">
        <v>31315</v>
      </c>
      <c r="F319" s="17">
        <f>I319+N319+P319+S319+V319</f>
        <v>798</v>
      </c>
      <c r="G319" s="17">
        <v>0</v>
      </c>
      <c r="H319" s="17"/>
      <c r="I319" s="17">
        <v>0</v>
      </c>
      <c r="J319" s="17">
        <v>0</v>
      </c>
      <c r="K319" s="17">
        <v>0</v>
      </c>
      <c r="L319" s="17">
        <v>0</v>
      </c>
      <c r="M319" s="17" t="s">
        <v>444</v>
      </c>
      <c r="N319" s="17">
        <v>798</v>
      </c>
      <c r="O319" s="17">
        <v>0</v>
      </c>
      <c r="P319" s="17">
        <v>0</v>
      </c>
      <c r="Q319" s="17">
        <v>0</v>
      </c>
      <c r="R319" s="17"/>
      <c r="S319" s="17">
        <v>0</v>
      </c>
      <c r="T319" s="17">
        <v>0</v>
      </c>
      <c r="U319" s="17"/>
      <c r="V319" s="17">
        <v>0</v>
      </c>
      <c r="W319" s="17">
        <v>0</v>
      </c>
    </row>
    <row r="320" spans="1:23" ht="30.75" customHeight="1" thickBot="1" x14ac:dyDescent="0.3">
      <c r="A320" s="17" t="s">
        <v>138</v>
      </c>
      <c r="B320" s="18" t="s">
        <v>445</v>
      </c>
      <c r="C320" s="17" t="s">
        <v>43</v>
      </c>
      <c r="D320" s="17">
        <v>3681</v>
      </c>
      <c r="E320" s="17">
        <v>0</v>
      </c>
      <c r="F320" s="17">
        <f t="shared" si="14"/>
        <v>3681</v>
      </c>
      <c r="G320" s="17">
        <v>0</v>
      </c>
      <c r="H320" s="17"/>
      <c r="I320" s="17">
        <v>0</v>
      </c>
      <c r="J320" s="17">
        <v>0</v>
      </c>
      <c r="K320" s="17">
        <v>0</v>
      </c>
      <c r="L320" s="17">
        <v>0</v>
      </c>
      <c r="M320" s="17" t="s">
        <v>446</v>
      </c>
      <c r="N320" s="17">
        <v>3681</v>
      </c>
      <c r="O320" s="17">
        <v>0</v>
      </c>
      <c r="P320" s="17">
        <v>0</v>
      </c>
      <c r="Q320" s="17">
        <v>0</v>
      </c>
      <c r="R320" s="17"/>
      <c r="S320" s="17">
        <v>0</v>
      </c>
      <c r="T320" s="17">
        <v>0</v>
      </c>
      <c r="U320" s="17"/>
      <c r="V320" s="17">
        <v>0</v>
      </c>
      <c r="W320" s="17">
        <v>0</v>
      </c>
    </row>
    <row r="321" spans="1:23" ht="45.75" customHeight="1" thickBot="1" x14ac:dyDescent="0.3">
      <c r="A321" s="17" t="s">
        <v>138</v>
      </c>
      <c r="B321" s="18" t="s">
        <v>447</v>
      </c>
      <c r="C321" s="17" t="s">
        <v>43</v>
      </c>
      <c r="D321" s="17">
        <v>120447</v>
      </c>
      <c r="E321" s="17">
        <v>0</v>
      </c>
      <c r="F321" s="17">
        <f t="shared" si="14"/>
        <v>120447</v>
      </c>
      <c r="G321" s="17">
        <v>0</v>
      </c>
      <c r="H321" s="17"/>
      <c r="I321" s="17">
        <v>0</v>
      </c>
      <c r="J321" s="17">
        <v>0</v>
      </c>
      <c r="K321" s="17">
        <v>0</v>
      </c>
      <c r="L321" s="17">
        <v>0</v>
      </c>
      <c r="M321" s="17"/>
      <c r="N321" s="17">
        <v>0</v>
      </c>
      <c r="O321" s="17">
        <v>0</v>
      </c>
      <c r="P321" s="17">
        <v>120447</v>
      </c>
      <c r="Q321" s="17">
        <v>0</v>
      </c>
      <c r="R321" s="17"/>
      <c r="S321" s="17">
        <v>0</v>
      </c>
      <c r="T321" s="17">
        <v>0</v>
      </c>
      <c r="U321" s="17"/>
      <c r="V321" s="17">
        <v>0</v>
      </c>
      <c r="W321" s="17">
        <v>0</v>
      </c>
    </row>
    <row r="322" spans="1:23" ht="60.75" customHeight="1" thickBot="1" x14ac:dyDescent="0.3">
      <c r="A322" s="17" t="s">
        <v>138</v>
      </c>
      <c r="B322" s="18" t="s">
        <v>448</v>
      </c>
      <c r="C322" s="17" t="s">
        <v>43</v>
      </c>
      <c r="D322" s="17">
        <v>30678</v>
      </c>
      <c r="E322" s="17">
        <v>0</v>
      </c>
      <c r="F322" s="17">
        <f t="shared" si="14"/>
        <v>30678</v>
      </c>
      <c r="G322" s="17">
        <v>0</v>
      </c>
      <c r="H322" s="17"/>
      <c r="I322" s="17">
        <v>0</v>
      </c>
      <c r="J322" s="17">
        <v>0</v>
      </c>
      <c r="K322" s="17">
        <v>0</v>
      </c>
      <c r="L322" s="17">
        <v>0</v>
      </c>
      <c r="M322" s="17" t="s">
        <v>449</v>
      </c>
      <c r="N322" s="17">
        <v>30678</v>
      </c>
      <c r="O322" s="17">
        <v>0</v>
      </c>
      <c r="P322" s="17">
        <v>0</v>
      </c>
      <c r="Q322" s="17">
        <v>0</v>
      </c>
      <c r="R322" s="17"/>
      <c r="S322" s="17">
        <v>0</v>
      </c>
      <c r="T322" s="17">
        <v>0</v>
      </c>
      <c r="U322" s="17"/>
      <c r="V322" s="17">
        <v>0</v>
      </c>
      <c r="W322" s="17">
        <v>0</v>
      </c>
    </row>
    <row r="323" spans="1:23" ht="75.75" customHeight="1" thickBot="1" x14ac:dyDescent="0.3">
      <c r="A323" s="17" t="s">
        <v>138</v>
      </c>
      <c r="B323" s="18" t="s">
        <v>450</v>
      </c>
      <c r="C323" s="17" t="s">
        <v>34</v>
      </c>
      <c r="D323" s="17">
        <v>284318</v>
      </c>
      <c r="E323" s="17">
        <v>234560</v>
      </c>
      <c r="F323" s="17">
        <f t="shared" si="14"/>
        <v>49758</v>
      </c>
      <c r="G323" s="17">
        <v>0</v>
      </c>
      <c r="H323" s="17"/>
      <c r="I323" s="17">
        <v>0</v>
      </c>
      <c r="J323" s="17">
        <v>0</v>
      </c>
      <c r="K323" s="17">
        <v>0</v>
      </c>
      <c r="L323" s="17">
        <v>0</v>
      </c>
      <c r="M323" s="17" t="s">
        <v>451</v>
      </c>
      <c r="N323" s="17">
        <v>49758</v>
      </c>
      <c r="O323" s="17">
        <v>0</v>
      </c>
      <c r="P323" s="17">
        <v>0</v>
      </c>
      <c r="Q323" s="17">
        <v>0</v>
      </c>
      <c r="R323" s="17"/>
      <c r="S323" s="17">
        <v>0</v>
      </c>
      <c r="T323" s="17">
        <v>0</v>
      </c>
      <c r="U323" s="17"/>
      <c r="V323" s="17">
        <v>0</v>
      </c>
      <c r="W323" s="17">
        <v>0</v>
      </c>
    </row>
    <row r="324" spans="1:23" ht="75.75" customHeight="1" thickBot="1" x14ac:dyDescent="0.3">
      <c r="A324" s="17" t="s">
        <v>138</v>
      </c>
      <c r="B324" s="18" t="s">
        <v>452</v>
      </c>
      <c r="C324" s="17" t="s">
        <v>140</v>
      </c>
      <c r="D324" s="17">
        <v>311888</v>
      </c>
      <c r="E324" s="17">
        <v>1154</v>
      </c>
      <c r="F324" s="17">
        <f t="shared" si="14"/>
        <v>3297</v>
      </c>
      <c r="G324" s="17">
        <v>0</v>
      </c>
      <c r="H324" s="17"/>
      <c r="I324" s="17">
        <v>0</v>
      </c>
      <c r="J324" s="17">
        <v>0</v>
      </c>
      <c r="K324" s="17">
        <v>0</v>
      </c>
      <c r="L324" s="17">
        <v>0</v>
      </c>
      <c r="M324" s="17"/>
      <c r="N324" s="17">
        <v>0</v>
      </c>
      <c r="O324" s="17">
        <v>0</v>
      </c>
      <c r="P324" s="17">
        <v>3297</v>
      </c>
      <c r="Q324" s="17">
        <v>0</v>
      </c>
      <c r="R324" s="17"/>
      <c r="S324" s="17">
        <v>0</v>
      </c>
      <c r="T324" s="17">
        <v>0</v>
      </c>
      <c r="U324" s="17"/>
      <c r="V324" s="17">
        <v>0</v>
      </c>
      <c r="W324" s="17">
        <v>0</v>
      </c>
    </row>
    <row r="325" spans="1:23" ht="75.75" customHeight="1" thickBot="1" x14ac:dyDescent="0.3">
      <c r="A325" s="17" t="s">
        <v>138</v>
      </c>
      <c r="B325" s="18" t="s">
        <v>453</v>
      </c>
      <c r="C325" s="17" t="s">
        <v>37</v>
      </c>
      <c r="D325" s="17">
        <v>30678</v>
      </c>
      <c r="E325" s="17">
        <v>27337</v>
      </c>
      <c r="F325" s="17">
        <f t="shared" si="14"/>
        <v>3341</v>
      </c>
      <c r="G325" s="17">
        <v>0</v>
      </c>
      <c r="H325" s="17"/>
      <c r="I325" s="17">
        <v>0</v>
      </c>
      <c r="J325" s="17">
        <v>0</v>
      </c>
      <c r="K325" s="17">
        <v>0</v>
      </c>
      <c r="L325" s="17">
        <v>0</v>
      </c>
      <c r="M325" s="17" t="s">
        <v>454</v>
      </c>
      <c r="N325" s="17">
        <v>3341</v>
      </c>
      <c r="O325" s="17">
        <v>0</v>
      </c>
      <c r="P325" s="17">
        <v>0</v>
      </c>
      <c r="Q325" s="17">
        <v>0</v>
      </c>
      <c r="R325" s="17"/>
      <c r="S325" s="17">
        <v>0</v>
      </c>
      <c r="T325" s="17">
        <v>0</v>
      </c>
      <c r="U325" s="17"/>
      <c r="V325" s="17">
        <v>0</v>
      </c>
      <c r="W325" s="17">
        <v>0</v>
      </c>
    </row>
    <row r="326" spans="1:23" ht="45.75" customHeight="1" thickBot="1" x14ac:dyDescent="0.3">
      <c r="A326" s="17" t="s">
        <v>138</v>
      </c>
      <c r="B326" s="18" t="s">
        <v>455</v>
      </c>
      <c r="C326" s="17" t="s">
        <v>37</v>
      </c>
      <c r="D326" s="17">
        <v>30678</v>
      </c>
      <c r="E326" s="17">
        <v>8431</v>
      </c>
      <c r="F326" s="17">
        <f t="shared" si="14"/>
        <v>22246</v>
      </c>
      <c r="G326" s="17">
        <v>0</v>
      </c>
      <c r="H326" s="17"/>
      <c r="I326" s="17">
        <v>0</v>
      </c>
      <c r="J326" s="17">
        <v>0</v>
      </c>
      <c r="K326" s="17">
        <v>0</v>
      </c>
      <c r="L326" s="17">
        <v>0</v>
      </c>
      <c r="M326" s="17" t="s">
        <v>456</v>
      </c>
      <c r="N326" s="17">
        <v>22246</v>
      </c>
      <c r="O326" s="17">
        <v>0</v>
      </c>
      <c r="P326" s="17">
        <v>0</v>
      </c>
      <c r="Q326" s="17">
        <v>0</v>
      </c>
      <c r="R326" s="17"/>
      <c r="S326" s="17">
        <v>0</v>
      </c>
      <c r="T326" s="17">
        <v>0</v>
      </c>
      <c r="U326" s="17"/>
      <c r="V326" s="17">
        <v>0</v>
      </c>
      <c r="W326" s="17">
        <v>0</v>
      </c>
    </row>
    <row r="327" spans="1:23" ht="60.75" customHeight="1" thickBot="1" x14ac:dyDescent="0.3">
      <c r="A327" s="17" t="s">
        <v>138</v>
      </c>
      <c r="B327" s="18" t="s">
        <v>457</v>
      </c>
      <c r="C327" s="17" t="s">
        <v>63</v>
      </c>
      <c r="D327" s="17">
        <v>97145</v>
      </c>
      <c r="E327" s="17">
        <v>90960</v>
      </c>
      <c r="F327" s="17">
        <f t="shared" si="14"/>
        <v>6185</v>
      </c>
      <c r="G327" s="17">
        <v>0</v>
      </c>
      <c r="H327" s="17"/>
      <c r="I327" s="17">
        <v>0</v>
      </c>
      <c r="J327" s="17">
        <v>0</v>
      </c>
      <c r="K327" s="17">
        <v>0</v>
      </c>
      <c r="L327" s="17">
        <v>0</v>
      </c>
      <c r="M327" s="17" t="s">
        <v>458</v>
      </c>
      <c r="N327" s="17">
        <v>6185</v>
      </c>
      <c r="O327" s="17">
        <v>0</v>
      </c>
      <c r="P327" s="17">
        <v>0</v>
      </c>
      <c r="Q327" s="17">
        <v>0</v>
      </c>
      <c r="R327" s="17"/>
      <c r="S327" s="17">
        <v>0</v>
      </c>
      <c r="T327" s="17">
        <v>0</v>
      </c>
      <c r="U327" s="17"/>
      <c r="V327" s="17">
        <v>0</v>
      </c>
      <c r="W327" s="17">
        <v>0</v>
      </c>
    </row>
    <row r="328" spans="1:23" ht="45.75" customHeight="1" thickBot="1" x14ac:dyDescent="0.3">
      <c r="A328" s="17" t="s">
        <v>138</v>
      </c>
      <c r="B328" s="18" t="s">
        <v>459</v>
      </c>
      <c r="C328" s="17" t="s">
        <v>63</v>
      </c>
      <c r="D328" s="17">
        <v>30678</v>
      </c>
      <c r="E328" s="17">
        <v>8556</v>
      </c>
      <c r="F328" s="17">
        <f t="shared" si="14"/>
        <v>22121</v>
      </c>
      <c r="G328" s="17">
        <v>0</v>
      </c>
      <c r="H328" s="17"/>
      <c r="I328" s="17">
        <v>0</v>
      </c>
      <c r="J328" s="17">
        <v>0</v>
      </c>
      <c r="K328" s="17">
        <v>0</v>
      </c>
      <c r="L328" s="17">
        <v>0</v>
      </c>
      <c r="M328" s="17"/>
      <c r="N328" s="17">
        <v>0</v>
      </c>
      <c r="O328" s="17">
        <v>0</v>
      </c>
      <c r="P328" s="17">
        <v>22121</v>
      </c>
      <c r="Q328" s="17">
        <v>0</v>
      </c>
      <c r="R328" s="17"/>
      <c r="S328" s="17">
        <v>0</v>
      </c>
      <c r="T328" s="17">
        <v>0</v>
      </c>
      <c r="U328" s="17"/>
      <c r="V328" s="17">
        <v>0</v>
      </c>
      <c r="W328" s="17">
        <v>0</v>
      </c>
    </row>
    <row r="329" spans="1:23" ht="120.75" customHeight="1" thickBot="1" x14ac:dyDescent="0.3">
      <c r="A329" s="17" t="s">
        <v>138</v>
      </c>
      <c r="B329" s="18" t="s">
        <v>460</v>
      </c>
      <c r="C329" s="17" t="s">
        <v>63</v>
      </c>
      <c r="D329" s="17">
        <v>329836</v>
      </c>
      <c r="E329" s="17">
        <v>0</v>
      </c>
      <c r="F329" s="17">
        <f t="shared" si="14"/>
        <v>329836</v>
      </c>
      <c r="G329" s="17">
        <v>0</v>
      </c>
      <c r="H329" s="17"/>
      <c r="I329" s="17">
        <v>0</v>
      </c>
      <c r="J329" s="17">
        <v>0</v>
      </c>
      <c r="K329" s="17">
        <v>0</v>
      </c>
      <c r="L329" s="17">
        <v>0</v>
      </c>
      <c r="M329" s="17" t="s">
        <v>461</v>
      </c>
      <c r="N329" s="17">
        <v>329836</v>
      </c>
      <c r="O329" s="17">
        <v>0</v>
      </c>
      <c r="P329" s="17">
        <v>0</v>
      </c>
      <c r="Q329" s="17">
        <v>0</v>
      </c>
      <c r="R329" s="17"/>
      <c r="S329" s="17">
        <v>0</v>
      </c>
      <c r="T329" s="17">
        <v>0</v>
      </c>
      <c r="U329" s="17"/>
      <c r="V329" s="17">
        <v>0</v>
      </c>
      <c r="W329" s="17">
        <v>0</v>
      </c>
    </row>
    <row r="330" spans="1:23" ht="30.75" customHeight="1" thickBot="1" x14ac:dyDescent="0.3">
      <c r="A330" s="17" t="s">
        <v>138</v>
      </c>
      <c r="B330" s="18" t="s">
        <v>462</v>
      </c>
      <c r="C330" s="17" t="s">
        <v>48</v>
      </c>
      <c r="D330" s="17">
        <v>10079</v>
      </c>
      <c r="E330" s="17">
        <v>0</v>
      </c>
      <c r="F330" s="17">
        <f t="shared" si="14"/>
        <v>7055</v>
      </c>
      <c r="G330" s="17">
        <v>0</v>
      </c>
      <c r="H330" s="17"/>
      <c r="I330" s="17">
        <v>0</v>
      </c>
      <c r="J330" s="17">
        <v>0</v>
      </c>
      <c r="K330" s="17">
        <v>0</v>
      </c>
      <c r="L330" s="17">
        <v>0</v>
      </c>
      <c r="M330" s="17"/>
      <c r="N330" s="17">
        <v>0</v>
      </c>
      <c r="O330" s="17">
        <v>0</v>
      </c>
      <c r="P330" s="17">
        <v>7055</v>
      </c>
      <c r="Q330" s="17">
        <v>0</v>
      </c>
      <c r="R330" s="17"/>
      <c r="S330" s="17">
        <v>0</v>
      </c>
      <c r="T330" s="17">
        <v>0</v>
      </c>
      <c r="U330" s="17"/>
      <c r="V330" s="17">
        <v>0</v>
      </c>
      <c r="W330" s="17">
        <v>0</v>
      </c>
    </row>
    <row r="331" spans="1:23" ht="45.75" customHeight="1" thickBot="1" x14ac:dyDescent="0.3">
      <c r="A331" s="20">
        <v>6619</v>
      </c>
      <c r="B331" s="18" t="s">
        <v>463</v>
      </c>
      <c r="C331" s="17" t="s">
        <v>55</v>
      </c>
      <c r="D331" s="17">
        <v>40903</v>
      </c>
      <c r="E331" s="17">
        <v>0</v>
      </c>
      <c r="F331" s="17">
        <f>I331+N331+P331+S331+V331</f>
        <v>40903</v>
      </c>
      <c r="G331" s="17">
        <v>0</v>
      </c>
      <c r="H331" s="19">
        <v>3113</v>
      </c>
      <c r="I331" s="17">
        <v>40903</v>
      </c>
      <c r="J331" s="17">
        <v>40903</v>
      </c>
      <c r="K331" s="17">
        <v>0</v>
      </c>
      <c r="L331" s="17">
        <v>0</v>
      </c>
      <c r="M331" s="17"/>
      <c r="N331" s="17">
        <v>0</v>
      </c>
      <c r="O331" s="17">
        <v>0</v>
      </c>
      <c r="P331" s="17">
        <v>0</v>
      </c>
      <c r="Q331" s="17">
        <v>0</v>
      </c>
      <c r="R331" s="17"/>
      <c r="S331" s="17">
        <v>0</v>
      </c>
      <c r="T331" s="17">
        <v>0</v>
      </c>
      <c r="U331" s="17"/>
      <c r="V331" s="17">
        <v>0</v>
      </c>
      <c r="W331" s="17">
        <v>0</v>
      </c>
    </row>
    <row r="332" spans="1:23" ht="45.75" customHeight="1" thickBot="1" x14ac:dyDescent="0.3">
      <c r="A332" s="17" t="s">
        <v>138</v>
      </c>
      <c r="B332" s="18" t="s">
        <v>464</v>
      </c>
      <c r="C332" s="17" t="s">
        <v>48</v>
      </c>
      <c r="D332" s="17">
        <v>354875</v>
      </c>
      <c r="E332" s="17">
        <v>102147</v>
      </c>
      <c r="F332" s="17">
        <f t="shared" si="14"/>
        <v>252728</v>
      </c>
      <c r="G332" s="17">
        <v>0</v>
      </c>
      <c r="H332" s="21">
        <v>3113</v>
      </c>
      <c r="I332" s="17">
        <v>252719</v>
      </c>
      <c r="J332" s="17">
        <v>252719</v>
      </c>
      <c r="K332" s="17">
        <v>0</v>
      </c>
      <c r="L332" s="17">
        <v>0</v>
      </c>
      <c r="M332" s="17" t="s">
        <v>465</v>
      </c>
      <c r="N332" s="17">
        <v>9</v>
      </c>
      <c r="O332" s="17">
        <v>0</v>
      </c>
      <c r="P332" s="17">
        <v>0</v>
      </c>
      <c r="Q332" s="17">
        <v>0</v>
      </c>
      <c r="R332" s="17"/>
      <c r="S332" s="17">
        <v>0</v>
      </c>
      <c r="T332" s="17">
        <v>0</v>
      </c>
      <c r="U332" s="17"/>
      <c r="V332" s="17">
        <v>0</v>
      </c>
      <c r="W332" s="17">
        <v>0</v>
      </c>
    </row>
    <row r="333" spans="1:23" ht="75.75" customHeight="1" thickBot="1" x14ac:dyDescent="0.3">
      <c r="A333" s="17" t="s">
        <v>138</v>
      </c>
      <c r="B333" s="18" t="s">
        <v>466</v>
      </c>
      <c r="C333" s="17" t="s">
        <v>48</v>
      </c>
      <c r="D333" s="17">
        <f>F333</f>
        <v>190503</v>
      </c>
      <c r="E333" s="17">
        <v>0</v>
      </c>
      <c r="F333" s="17">
        <f t="shared" si="14"/>
        <v>190503</v>
      </c>
      <c r="G333" s="17">
        <v>0</v>
      </c>
      <c r="H333" s="21">
        <v>3113</v>
      </c>
      <c r="I333" s="17">
        <f>142602-24542-7+24542</f>
        <v>142595</v>
      </c>
      <c r="J333" s="17">
        <f>142602-24542-7+24542</f>
        <v>142595</v>
      </c>
      <c r="K333" s="17">
        <v>0</v>
      </c>
      <c r="L333" s="17">
        <v>0</v>
      </c>
      <c r="M333" s="17" t="s">
        <v>467</v>
      </c>
      <c r="N333" s="17">
        <v>45914</v>
      </c>
      <c r="O333" s="17">
        <v>0</v>
      </c>
      <c r="P333" s="17">
        <v>1994</v>
      </c>
      <c r="Q333" s="17">
        <v>0</v>
      </c>
      <c r="R333" s="17"/>
      <c r="S333" s="17">
        <v>0</v>
      </c>
      <c r="T333" s="17">
        <v>0</v>
      </c>
      <c r="U333" s="17"/>
      <c r="V333" s="17">
        <v>0</v>
      </c>
      <c r="W333" s="17">
        <v>0</v>
      </c>
    </row>
    <row r="334" spans="1:23" ht="135.75" customHeight="1" thickBot="1" x14ac:dyDescent="0.3">
      <c r="A334" s="20">
        <v>6619</v>
      </c>
      <c r="B334" s="18" t="s">
        <v>468</v>
      </c>
      <c r="C334" s="17" t="s">
        <v>55</v>
      </c>
      <c r="D334" s="17">
        <v>4602</v>
      </c>
      <c r="E334" s="17">
        <v>0</v>
      </c>
      <c r="F334" s="17">
        <f t="shared" si="14"/>
        <v>4602</v>
      </c>
      <c r="G334" s="17">
        <v>0</v>
      </c>
      <c r="H334" s="19">
        <v>3113</v>
      </c>
      <c r="I334" s="17">
        <v>4602</v>
      </c>
      <c r="J334" s="17">
        <v>4602</v>
      </c>
      <c r="K334" s="17">
        <v>0</v>
      </c>
      <c r="L334" s="17">
        <v>0</v>
      </c>
      <c r="M334" s="17"/>
      <c r="N334" s="17">
        <v>0</v>
      </c>
      <c r="O334" s="17">
        <v>0</v>
      </c>
      <c r="P334" s="17">
        <v>0</v>
      </c>
      <c r="Q334" s="17">
        <v>0</v>
      </c>
      <c r="R334" s="17"/>
      <c r="S334" s="17">
        <v>0</v>
      </c>
      <c r="T334" s="17">
        <v>0</v>
      </c>
      <c r="U334" s="17"/>
      <c r="V334" s="17">
        <v>0</v>
      </c>
      <c r="W334" s="17">
        <v>0</v>
      </c>
    </row>
    <row r="335" spans="1:23" ht="60.75" customHeight="1" thickBot="1" x14ac:dyDescent="0.3">
      <c r="A335" s="20">
        <v>6619</v>
      </c>
      <c r="B335" s="18" t="s">
        <v>469</v>
      </c>
      <c r="C335" s="17" t="s">
        <v>55</v>
      </c>
      <c r="D335" s="17">
        <v>61355</v>
      </c>
      <c r="E335" s="17">
        <v>0</v>
      </c>
      <c r="F335" s="17">
        <f t="shared" si="14"/>
        <v>61355</v>
      </c>
      <c r="G335" s="17">
        <v>0</v>
      </c>
      <c r="H335" s="19">
        <v>3113</v>
      </c>
      <c r="I335" s="17">
        <v>61355</v>
      </c>
      <c r="J335" s="17">
        <v>61355</v>
      </c>
      <c r="K335" s="17">
        <v>0</v>
      </c>
      <c r="L335" s="17">
        <v>0</v>
      </c>
      <c r="M335" s="17"/>
      <c r="N335" s="17">
        <v>0</v>
      </c>
      <c r="O335" s="17">
        <v>0</v>
      </c>
      <c r="P335" s="17">
        <v>0</v>
      </c>
      <c r="Q335" s="17">
        <v>0</v>
      </c>
      <c r="R335" s="17"/>
      <c r="S335" s="17">
        <v>0</v>
      </c>
      <c r="T335" s="17">
        <v>0</v>
      </c>
      <c r="U335" s="17"/>
      <c r="V335" s="17">
        <v>0</v>
      </c>
      <c r="W335" s="17">
        <v>0</v>
      </c>
    </row>
    <row r="336" spans="1:23" ht="120.75" customHeight="1" thickBot="1" x14ac:dyDescent="0.3">
      <c r="A336" s="17" t="s">
        <v>412</v>
      </c>
      <c r="B336" s="18" t="s">
        <v>470</v>
      </c>
      <c r="C336" s="17" t="s">
        <v>34</v>
      </c>
      <c r="D336" s="17">
        <v>77461</v>
      </c>
      <c r="E336" s="17">
        <v>5532</v>
      </c>
      <c r="F336" s="17">
        <f>I336+N336+P336+S336+V336</f>
        <v>71929</v>
      </c>
      <c r="G336" s="17">
        <v>0</v>
      </c>
      <c r="H336" s="17"/>
      <c r="I336" s="17">
        <v>0</v>
      </c>
      <c r="J336" s="17">
        <v>0</v>
      </c>
      <c r="K336" s="17">
        <v>0</v>
      </c>
      <c r="L336" s="17">
        <v>0</v>
      </c>
      <c r="M336" s="17" t="s">
        <v>471</v>
      </c>
      <c r="N336" s="17">
        <v>71929</v>
      </c>
      <c r="O336" s="17">
        <v>0</v>
      </c>
      <c r="P336" s="17">
        <v>0</v>
      </c>
      <c r="Q336" s="17">
        <v>0</v>
      </c>
      <c r="R336" s="17"/>
      <c r="S336" s="17">
        <v>0</v>
      </c>
      <c r="T336" s="17">
        <v>0</v>
      </c>
      <c r="U336" s="17"/>
      <c r="V336" s="17">
        <v>0</v>
      </c>
      <c r="W336" s="17">
        <v>0</v>
      </c>
    </row>
    <row r="337" spans="1:23" ht="60.75" customHeight="1" thickBot="1" x14ac:dyDescent="0.3">
      <c r="A337" s="17" t="s">
        <v>472</v>
      </c>
      <c r="B337" s="18" t="s">
        <v>473</v>
      </c>
      <c r="C337" s="17" t="s">
        <v>34</v>
      </c>
      <c r="D337" s="17">
        <v>902511</v>
      </c>
      <c r="E337" s="17">
        <v>829408</v>
      </c>
      <c r="F337" s="17">
        <f>I337+N337+P337+S337+V337</f>
        <v>54097</v>
      </c>
      <c r="G337" s="17">
        <v>0</v>
      </c>
      <c r="H337" s="17"/>
      <c r="I337" s="17">
        <v>0</v>
      </c>
      <c r="J337" s="17">
        <v>0</v>
      </c>
      <c r="K337" s="17">
        <v>0</v>
      </c>
      <c r="L337" s="17">
        <v>0</v>
      </c>
      <c r="M337" s="17"/>
      <c r="N337" s="17">
        <v>0</v>
      </c>
      <c r="O337" s="17">
        <v>0</v>
      </c>
      <c r="P337" s="17">
        <v>11210</v>
      </c>
      <c r="Q337" s="17">
        <v>0</v>
      </c>
      <c r="R337" s="34" t="s">
        <v>474</v>
      </c>
      <c r="S337" s="17">
        <v>42887</v>
      </c>
      <c r="T337" s="17">
        <v>0</v>
      </c>
      <c r="U337" s="17"/>
      <c r="V337" s="17">
        <v>0</v>
      </c>
      <c r="W337" s="17">
        <v>0</v>
      </c>
    </row>
    <row r="338" spans="1:23" ht="15.75" customHeight="1" thickBot="1" x14ac:dyDescent="0.3">
      <c r="A338" s="15"/>
      <c r="B338" s="15" t="s">
        <v>36</v>
      </c>
      <c r="C338" s="15"/>
      <c r="D338" s="15">
        <f>SUM(D339:D348)</f>
        <v>168031</v>
      </c>
      <c r="E338" s="15">
        <f>SUM(E339:E348)</f>
        <v>67935</v>
      </c>
      <c r="F338" s="15">
        <f>SUM(F339:F348)</f>
        <v>337126</v>
      </c>
      <c r="G338" s="15">
        <f>SUM(G339:G348)</f>
        <v>0</v>
      </c>
      <c r="H338" s="15"/>
      <c r="I338" s="15">
        <f>SUM(I339:I348)</f>
        <v>239745</v>
      </c>
      <c r="J338" s="15">
        <f>SUM(J339:J348)</f>
        <v>239745</v>
      </c>
      <c r="K338" s="15">
        <f>SUM(K339:K348)</f>
        <v>0</v>
      </c>
      <c r="L338" s="15">
        <f>SUM(L339:L348)</f>
        <v>0</v>
      </c>
      <c r="M338" s="16"/>
      <c r="N338" s="15">
        <f>SUM(N339:N348)</f>
        <v>15359</v>
      </c>
      <c r="O338" s="15">
        <f>SUM(O339:O348)</f>
        <v>0</v>
      </c>
      <c r="P338" s="15">
        <f>SUM(P339:P348)</f>
        <v>82022</v>
      </c>
      <c r="Q338" s="15">
        <f>SUM(Q339:Q348)</f>
        <v>0</v>
      </c>
      <c r="R338" s="15"/>
      <c r="S338" s="15">
        <f>SUM(S339:S348)</f>
        <v>0</v>
      </c>
      <c r="T338" s="15">
        <f>SUM(T339:T348)</f>
        <v>0</v>
      </c>
      <c r="U338" s="15"/>
      <c r="V338" s="15">
        <f>SUM(V339:V348)</f>
        <v>0</v>
      </c>
      <c r="W338" s="15">
        <f>SUM(W339:W348)</f>
        <v>0</v>
      </c>
    </row>
    <row r="339" spans="1:23" ht="45.75" customHeight="1" thickBot="1" x14ac:dyDescent="0.3">
      <c r="A339" s="17" t="s">
        <v>71</v>
      </c>
      <c r="B339" s="18" t="s">
        <v>475</v>
      </c>
      <c r="C339" s="17" t="s">
        <v>43</v>
      </c>
      <c r="D339" s="17">
        <v>5113</v>
      </c>
      <c r="E339" s="17">
        <v>0</v>
      </c>
      <c r="F339" s="17">
        <f t="shared" ref="F339:F343" si="15">I339+N339+P339+S339+V339</f>
        <v>244858</v>
      </c>
      <c r="G339" s="17">
        <v>0</v>
      </c>
      <c r="H339" s="18">
        <v>3113</v>
      </c>
      <c r="I339" s="17">
        <f>214768-11283+36260</f>
        <v>239745</v>
      </c>
      <c r="J339" s="17">
        <f>214768-11283+36260</f>
        <v>239745</v>
      </c>
      <c r="K339" s="17">
        <v>0</v>
      </c>
      <c r="L339" s="17">
        <v>0</v>
      </c>
      <c r="M339" s="17" t="s">
        <v>476</v>
      </c>
      <c r="N339" s="17">
        <v>5113</v>
      </c>
      <c r="O339" s="17">
        <v>0</v>
      </c>
      <c r="P339" s="17">
        <v>0</v>
      </c>
      <c r="Q339" s="17">
        <v>0</v>
      </c>
      <c r="R339" s="17"/>
      <c r="S339" s="17">
        <v>0</v>
      </c>
      <c r="T339" s="17">
        <v>0</v>
      </c>
      <c r="U339" s="17"/>
      <c r="V339" s="17">
        <v>0</v>
      </c>
      <c r="W339" s="17">
        <v>0</v>
      </c>
    </row>
    <row r="340" spans="1:23" ht="45.75" customHeight="1" thickBot="1" x14ac:dyDescent="0.3">
      <c r="A340" s="17" t="s">
        <v>138</v>
      </c>
      <c r="B340" s="18" t="s">
        <v>477</v>
      </c>
      <c r="C340" s="17" t="s">
        <v>48</v>
      </c>
      <c r="D340" s="17">
        <v>6442</v>
      </c>
      <c r="E340" s="17">
        <v>0</v>
      </c>
      <c r="F340" s="17">
        <f t="shared" si="15"/>
        <v>6442</v>
      </c>
      <c r="G340" s="17">
        <v>0</v>
      </c>
      <c r="H340" s="17"/>
      <c r="I340" s="17">
        <v>0</v>
      </c>
      <c r="J340" s="17">
        <v>0</v>
      </c>
      <c r="K340" s="17">
        <v>0</v>
      </c>
      <c r="L340" s="17">
        <v>0</v>
      </c>
      <c r="M340" s="17"/>
      <c r="N340" s="17">
        <v>0</v>
      </c>
      <c r="O340" s="17">
        <v>0</v>
      </c>
      <c r="P340" s="17">
        <v>6442</v>
      </c>
      <c r="Q340" s="17">
        <v>0</v>
      </c>
      <c r="R340" s="17"/>
      <c r="S340" s="17">
        <v>0</v>
      </c>
      <c r="T340" s="17">
        <v>0</v>
      </c>
      <c r="U340" s="17"/>
      <c r="V340" s="17">
        <v>0</v>
      </c>
      <c r="W340" s="17">
        <v>0</v>
      </c>
    </row>
    <row r="341" spans="1:23" ht="75.75" customHeight="1" thickBot="1" x14ac:dyDescent="0.3">
      <c r="A341" s="17" t="s">
        <v>138</v>
      </c>
      <c r="B341" s="18" t="s">
        <v>478</v>
      </c>
      <c r="C341" s="17" t="s">
        <v>48</v>
      </c>
      <c r="D341" s="17">
        <v>10226</v>
      </c>
      <c r="E341" s="17">
        <v>0</v>
      </c>
      <c r="F341" s="17">
        <f t="shared" si="15"/>
        <v>10226</v>
      </c>
      <c r="G341" s="17">
        <v>0</v>
      </c>
      <c r="H341" s="17"/>
      <c r="I341" s="17">
        <v>0</v>
      </c>
      <c r="J341" s="17">
        <v>0</v>
      </c>
      <c r="K341" s="17">
        <v>0</v>
      </c>
      <c r="L341" s="17">
        <v>0</v>
      </c>
      <c r="M341" s="17" t="s">
        <v>185</v>
      </c>
      <c r="N341" s="17">
        <v>10226</v>
      </c>
      <c r="O341" s="17">
        <v>0</v>
      </c>
      <c r="P341" s="17">
        <v>0</v>
      </c>
      <c r="Q341" s="17">
        <v>0</v>
      </c>
      <c r="R341" s="17"/>
      <c r="S341" s="17">
        <v>0</v>
      </c>
      <c r="T341" s="17">
        <v>0</v>
      </c>
      <c r="U341" s="17"/>
      <c r="V341" s="17">
        <v>0</v>
      </c>
      <c r="W341" s="17">
        <v>0</v>
      </c>
    </row>
    <row r="342" spans="1:23" ht="45.75" customHeight="1" thickBot="1" x14ac:dyDescent="0.3">
      <c r="A342" s="17" t="s">
        <v>138</v>
      </c>
      <c r="B342" s="18" t="s">
        <v>479</v>
      </c>
      <c r="C342" s="17" t="s">
        <v>48</v>
      </c>
      <c r="D342" s="17">
        <v>11760</v>
      </c>
      <c r="E342" s="17">
        <v>0</v>
      </c>
      <c r="F342" s="17">
        <f t="shared" si="15"/>
        <v>11760</v>
      </c>
      <c r="G342" s="17">
        <v>0</v>
      </c>
      <c r="H342" s="17"/>
      <c r="I342" s="17">
        <v>0</v>
      </c>
      <c r="J342" s="17">
        <v>0</v>
      </c>
      <c r="K342" s="17">
        <v>0</v>
      </c>
      <c r="L342" s="17">
        <v>0</v>
      </c>
      <c r="M342" s="17"/>
      <c r="N342" s="17">
        <v>0</v>
      </c>
      <c r="O342" s="17">
        <v>0</v>
      </c>
      <c r="P342" s="17">
        <v>11760</v>
      </c>
      <c r="Q342" s="17">
        <v>0</v>
      </c>
      <c r="R342" s="17"/>
      <c r="S342" s="17">
        <v>0</v>
      </c>
      <c r="T342" s="17">
        <v>0</v>
      </c>
      <c r="U342" s="17"/>
      <c r="V342" s="17">
        <v>0</v>
      </c>
      <c r="W342" s="17">
        <v>0</v>
      </c>
    </row>
    <row r="343" spans="1:23" ht="105.75" customHeight="1" thickBot="1" x14ac:dyDescent="0.3">
      <c r="A343" s="17" t="s">
        <v>138</v>
      </c>
      <c r="B343" s="18" t="s">
        <v>480</v>
      </c>
      <c r="C343" s="17" t="s">
        <v>48</v>
      </c>
      <c r="D343" s="17">
        <v>12066</v>
      </c>
      <c r="E343" s="17">
        <v>0</v>
      </c>
      <c r="F343" s="17">
        <f t="shared" si="15"/>
        <v>12066</v>
      </c>
      <c r="G343" s="17">
        <v>0</v>
      </c>
      <c r="H343" s="17"/>
      <c r="I343" s="17">
        <v>0</v>
      </c>
      <c r="J343" s="17">
        <v>0</v>
      </c>
      <c r="K343" s="17">
        <v>0</v>
      </c>
      <c r="L343" s="17">
        <v>0</v>
      </c>
      <c r="M343" s="17"/>
      <c r="N343" s="17">
        <v>0</v>
      </c>
      <c r="O343" s="17">
        <v>0</v>
      </c>
      <c r="P343" s="17">
        <v>12066</v>
      </c>
      <c r="Q343" s="17">
        <v>0</v>
      </c>
      <c r="R343" s="17"/>
      <c r="S343" s="17">
        <v>0</v>
      </c>
      <c r="T343" s="17">
        <v>0</v>
      </c>
      <c r="U343" s="17"/>
      <c r="V343" s="17">
        <v>0</v>
      </c>
      <c r="W343" s="17">
        <v>0</v>
      </c>
    </row>
    <row r="344" spans="1:23" ht="77.25" customHeight="1" thickBot="1" x14ac:dyDescent="0.3">
      <c r="A344" s="17" t="s">
        <v>138</v>
      </c>
      <c r="B344" s="18" t="s">
        <v>481</v>
      </c>
      <c r="C344" s="17" t="s">
        <v>43</v>
      </c>
      <c r="D344" s="17">
        <v>5113</v>
      </c>
      <c r="E344" s="17">
        <v>5092</v>
      </c>
      <c r="F344" s="17">
        <f>I344+N344+P344+S344+V344</f>
        <v>20</v>
      </c>
      <c r="G344" s="17">
        <v>0</v>
      </c>
      <c r="H344" s="18"/>
      <c r="I344" s="17">
        <v>0</v>
      </c>
      <c r="J344" s="17">
        <v>0</v>
      </c>
      <c r="K344" s="17">
        <v>0</v>
      </c>
      <c r="L344" s="17">
        <v>0</v>
      </c>
      <c r="M344" s="17" t="s">
        <v>482</v>
      </c>
      <c r="N344" s="17">
        <v>20</v>
      </c>
      <c r="O344" s="17">
        <v>0</v>
      </c>
      <c r="P344" s="17">
        <v>0</v>
      </c>
      <c r="Q344" s="17">
        <v>0</v>
      </c>
      <c r="R344" s="17"/>
      <c r="S344" s="17">
        <v>0</v>
      </c>
      <c r="T344" s="17">
        <v>0</v>
      </c>
      <c r="U344" s="17"/>
      <c r="V344" s="17">
        <v>0</v>
      </c>
      <c r="W344" s="17">
        <v>0</v>
      </c>
    </row>
    <row r="345" spans="1:23" ht="60.75" thickBot="1" x14ac:dyDescent="0.3">
      <c r="A345" s="17" t="s">
        <v>138</v>
      </c>
      <c r="B345" s="18" t="s">
        <v>483</v>
      </c>
      <c r="C345" s="17" t="s">
        <v>48</v>
      </c>
      <c r="D345" s="17">
        <v>47243</v>
      </c>
      <c r="E345" s="17">
        <v>36690</v>
      </c>
      <c r="F345" s="17">
        <f t="shared" ref="F345" si="16">I345+N345+P345+S345+V345</f>
        <v>4341</v>
      </c>
      <c r="G345" s="17">
        <v>0</v>
      </c>
      <c r="H345" s="17"/>
      <c r="I345" s="17">
        <v>0</v>
      </c>
      <c r="J345" s="17">
        <v>0</v>
      </c>
      <c r="K345" s="17">
        <v>0</v>
      </c>
      <c r="L345" s="17">
        <v>0</v>
      </c>
      <c r="M345" s="17"/>
      <c r="N345" s="17">
        <v>0</v>
      </c>
      <c r="O345" s="17">
        <v>0</v>
      </c>
      <c r="P345" s="17">
        <v>4341</v>
      </c>
      <c r="Q345" s="17">
        <v>0</v>
      </c>
      <c r="R345" s="17"/>
      <c r="S345" s="17">
        <v>0</v>
      </c>
      <c r="T345" s="17">
        <v>0</v>
      </c>
      <c r="U345" s="17"/>
      <c r="V345" s="17">
        <v>0</v>
      </c>
      <c r="W345" s="17">
        <v>0</v>
      </c>
    </row>
    <row r="346" spans="1:23" ht="60.75" customHeight="1" thickBot="1" x14ac:dyDescent="0.3">
      <c r="A346" s="17" t="s">
        <v>472</v>
      </c>
      <c r="B346" s="18" t="s">
        <v>484</v>
      </c>
      <c r="C346" s="17" t="s">
        <v>55</v>
      </c>
      <c r="D346" s="17">
        <v>15339</v>
      </c>
      <c r="E346" s="17">
        <v>0</v>
      </c>
      <c r="F346" s="17">
        <f>I346+N346+P346+S346+V346</f>
        <v>15339</v>
      </c>
      <c r="G346" s="17">
        <v>0</v>
      </c>
      <c r="H346" s="17"/>
      <c r="I346" s="17">
        <v>0</v>
      </c>
      <c r="J346" s="17">
        <v>0</v>
      </c>
      <c r="K346" s="17">
        <v>0</v>
      </c>
      <c r="L346" s="17">
        <v>0</v>
      </c>
      <c r="M346" s="17"/>
      <c r="N346" s="17">
        <v>0</v>
      </c>
      <c r="O346" s="17">
        <v>0</v>
      </c>
      <c r="P346" s="17">
        <v>15339</v>
      </c>
      <c r="Q346" s="17">
        <v>0</v>
      </c>
      <c r="R346" s="17"/>
      <c r="S346" s="17">
        <v>0</v>
      </c>
      <c r="T346" s="17">
        <v>0</v>
      </c>
      <c r="U346" s="17"/>
      <c r="V346" s="17">
        <v>0</v>
      </c>
      <c r="W346" s="17">
        <v>0</v>
      </c>
    </row>
    <row r="347" spans="1:23" ht="60.75" customHeight="1" thickBot="1" x14ac:dyDescent="0.3">
      <c r="A347" s="17" t="s">
        <v>472</v>
      </c>
      <c r="B347" s="18" t="s">
        <v>485</v>
      </c>
      <c r="C347" s="17" t="s">
        <v>63</v>
      </c>
      <c r="D347" s="17">
        <v>28121</v>
      </c>
      <c r="E347" s="17">
        <v>26153</v>
      </c>
      <c r="F347" s="17">
        <f>I347+N347+P347+S347+V347</f>
        <v>5466</v>
      </c>
      <c r="G347" s="17">
        <v>0</v>
      </c>
      <c r="H347" s="17"/>
      <c r="I347" s="17">
        <v>0</v>
      </c>
      <c r="J347" s="17">
        <v>0</v>
      </c>
      <c r="K347" s="17">
        <v>0</v>
      </c>
      <c r="L347" s="17">
        <v>0</v>
      </c>
      <c r="M347" s="17"/>
      <c r="N347" s="17">
        <v>0</v>
      </c>
      <c r="O347" s="17">
        <v>0</v>
      </c>
      <c r="P347" s="17">
        <v>5466</v>
      </c>
      <c r="Q347" s="17">
        <v>0</v>
      </c>
      <c r="R347" s="17"/>
      <c r="S347" s="17">
        <v>0</v>
      </c>
      <c r="T347" s="17">
        <v>0</v>
      </c>
      <c r="U347" s="17"/>
      <c r="V347" s="17">
        <v>0</v>
      </c>
      <c r="W347" s="17">
        <v>0</v>
      </c>
    </row>
    <row r="348" spans="1:23" ht="60.75" customHeight="1" thickBot="1" x14ac:dyDescent="0.3">
      <c r="A348" s="17" t="s">
        <v>472</v>
      </c>
      <c r="B348" s="18" t="s">
        <v>486</v>
      </c>
      <c r="C348" s="17" t="s">
        <v>43</v>
      </c>
      <c r="D348" s="17">
        <v>26608</v>
      </c>
      <c r="E348" s="17">
        <v>0</v>
      </c>
      <c r="F348" s="17">
        <f>I348+N348+P348+S348+V348</f>
        <v>26608</v>
      </c>
      <c r="G348" s="17">
        <v>0</v>
      </c>
      <c r="H348" s="17"/>
      <c r="I348" s="17">
        <v>0</v>
      </c>
      <c r="J348" s="17">
        <v>0</v>
      </c>
      <c r="K348" s="17">
        <v>0</v>
      </c>
      <c r="L348" s="17">
        <v>0</v>
      </c>
      <c r="M348" s="17"/>
      <c r="N348" s="17">
        <v>0</v>
      </c>
      <c r="O348" s="17">
        <v>0</v>
      </c>
      <c r="P348" s="17">
        <v>26608</v>
      </c>
      <c r="Q348" s="17">
        <v>0</v>
      </c>
      <c r="R348" s="17"/>
      <c r="S348" s="17">
        <v>0</v>
      </c>
      <c r="T348" s="17">
        <v>0</v>
      </c>
      <c r="U348" s="17"/>
      <c r="V348" s="17">
        <v>0</v>
      </c>
      <c r="W348" s="17">
        <v>0</v>
      </c>
    </row>
    <row r="349" spans="1:23" ht="15.75" customHeight="1" thickBot="1" x14ac:dyDescent="0.3">
      <c r="A349" s="15"/>
      <c r="B349" s="15" t="s">
        <v>159</v>
      </c>
      <c r="C349" s="15"/>
      <c r="D349" s="15">
        <f>SUM(D350:D358)</f>
        <v>1479102</v>
      </c>
      <c r="E349" s="15">
        <f>SUM(E350:E358)</f>
        <v>0</v>
      </c>
      <c r="F349" s="15">
        <f>SUM(F350:F358)</f>
        <v>160359</v>
      </c>
      <c r="G349" s="15">
        <f>SUM(G350:G358)</f>
        <v>0</v>
      </c>
      <c r="H349" s="15"/>
      <c r="I349" s="15">
        <f>SUM(I350:I358)</f>
        <v>64558</v>
      </c>
      <c r="J349" s="15">
        <f>SUM(J350:J358)</f>
        <v>64558</v>
      </c>
      <c r="K349" s="15">
        <f>SUM(K350:K358)</f>
        <v>0</v>
      </c>
      <c r="L349" s="15">
        <f>SUM(L350:L358)</f>
        <v>0</v>
      </c>
      <c r="M349" s="16"/>
      <c r="N349" s="15">
        <f>SUM(N350:N358)</f>
        <v>4701</v>
      </c>
      <c r="O349" s="15">
        <f>SUM(O350:O358)</f>
        <v>0</v>
      </c>
      <c r="P349" s="15">
        <f>SUM(P350:P358)</f>
        <v>91100</v>
      </c>
      <c r="Q349" s="15">
        <f>SUM(Q350:Q358)</f>
        <v>0</v>
      </c>
      <c r="R349" s="15"/>
      <c r="S349" s="15">
        <f>SUM(S350:S358)</f>
        <v>0</v>
      </c>
      <c r="T349" s="15">
        <f>SUM(T350:T358)</f>
        <v>0</v>
      </c>
      <c r="U349" s="15">
        <f>SUM(U350:U358)</f>
        <v>0</v>
      </c>
      <c r="V349" s="15">
        <f>SUM(V350:V358)</f>
        <v>0</v>
      </c>
      <c r="W349" s="15">
        <f>SUM(W350:W358)</f>
        <v>0</v>
      </c>
    </row>
    <row r="350" spans="1:23" ht="60.75" customHeight="1" thickBot="1" x14ac:dyDescent="0.3">
      <c r="A350" s="17" t="s">
        <v>487</v>
      </c>
      <c r="B350" s="18" t="s">
        <v>488</v>
      </c>
      <c r="C350" s="17" t="s">
        <v>43</v>
      </c>
      <c r="D350" s="17">
        <v>511292</v>
      </c>
      <c r="E350" s="17">
        <v>0</v>
      </c>
      <c r="F350" s="17">
        <f t="shared" ref="F350:F358" si="17">I350+N350+P350+S350+V350</f>
        <v>51467</v>
      </c>
      <c r="G350" s="17">
        <v>0</v>
      </c>
      <c r="H350" s="19">
        <v>3113</v>
      </c>
      <c r="I350" s="17">
        <v>45232</v>
      </c>
      <c r="J350" s="17">
        <v>45232</v>
      </c>
      <c r="K350" s="17">
        <v>0</v>
      </c>
      <c r="L350" s="17">
        <v>0</v>
      </c>
      <c r="M350" s="17" t="s">
        <v>489</v>
      </c>
      <c r="N350" s="17">
        <v>4701</v>
      </c>
      <c r="O350" s="17">
        <v>0</v>
      </c>
      <c r="P350" s="17">
        <v>1534</v>
      </c>
      <c r="Q350" s="17">
        <v>0</v>
      </c>
      <c r="R350" s="17"/>
      <c r="S350" s="17">
        <v>0</v>
      </c>
      <c r="T350" s="17">
        <v>0</v>
      </c>
      <c r="U350" s="17"/>
      <c r="V350" s="17">
        <v>0</v>
      </c>
      <c r="W350" s="17">
        <v>0</v>
      </c>
    </row>
    <row r="351" spans="1:23" ht="45.75" customHeight="1" thickBot="1" x14ac:dyDescent="0.3">
      <c r="A351" s="17" t="s">
        <v>487</v>
      </c>
      <c r="B351" s="18" t="s">
        <v>490</v>
      </c>
      <c r="C351" s="17" t="s">
        <v>43</v>
      </c>
      <c r="D351" s="17">
        <v>50323</v>
      </c>
      <c r="E351" s="17">
        <v>0</v>
      </c>
      <c r="F351" s="17">
        <f t="shared" si="17"/>
        <v>0</v>
      </c>
      <c r="G351" s="17">
        <v>0</v>
      </c>
      <c r="H351" s="17"/>
      <c r="I351" s="17">
        <v>0</v>
      </c>
      <c r="J351" s="17">
        <v>0</v>
      </c>
      <c r="K351" s="17">
        <v>0</v>
      </c>
      <c r="L351" s="17">
        <v>0</v>
      </c>
      <c r="M351" s="17"/>
      <c r="N351" s="17">
        <v>0</v>
      </c>
      <c r="O351" s="17">
        <v>0</v>
      </c>
      <c r="P351" s="17">
        <v>0</v>
      </c>
      <c r="Q351" s="17">
        <v>0</v>
      </c>
      <c r="R351" s="17"/>
      <c r="S351" s="17">
        <v>0</v>
      </c>
      <c r="T351" s="17">
        <v>0</v>
      </c>
      <c r="U351" s="17"/>
      <c r="V351" s="17">
        <v>0</v>
      </c>
      <c r="W351" s="17">
        <v>0</v>
      </c>
    </row>
    <row r="352" spans="1:23" ht="60.75" customHeight="1" thickBot="1" x14ac:dyDescent="0.3">
      <c r="A352" s="17" t="s">
        <v>487</v>
      </c>
      <c r="B352" s="18" t="s">
        <v>491</v>
      </c>
      <c r="C352" s="17" t="s">
        <v>43</v>
      </c>
      <c r="D352" s="17">
        <v>640671</v>
      </c>
      <c r="E352" s="17">
        <v>0</v>
      </c>
      <c r="F352" s="17">
        <f t="shared" si="17"/>
        <v>0</v>
      </c>
      <c r="G352" s="17">
        <v>0</v>
      </c>
      <c r="H352" s="17"/>
      <c r="I352" s="17">
        <v>0</v>
      </c>
      <c r="J352" s="17">
        <v>0</v>
      </c>
      <c r="K352" s="17">
        <v>0</v>
      </c>
      <c r="L352" s="17">
        <v>0</v>
      </c>
      <c r="M352" s="17"/>
      <c r="N352" s="17">
        <v>0</v>
      </c>
      <c r="O352" s="17">
        <v>0</v>
      </c>
      <c r="P352" s="17">
        <v>0</v>
      </c>
      <c r="Q352" s="17">
        <v>0</v>
      </c>
      <c r="R352" s="17"/>
      <c r="S352" s="17">
        <v>0</v>
      </c>
      <c r="T352" s="17">
        <v>0</v>
      </c>
      <c r="U352" s="17"/>
      <c r="V352" s="17">
        <v>0</v>
      </c>
      <c r="W352" s="17">
        <v>0</v>
      </c>
    </row>
    <row r="353" spans="1:23" ht="45.75" customHeight="1" thickBot="1" x14ac:dyDescent="0.3">
      <c r="A353" s="17" t="s">
        <v>487</v>
      </c>
      <c r="B353" s="18" t="s">
        <v>492</v>
      </c>
      <c r="C353" s="17" t="s">
        <v>43</v>
      </c>
      <c r="D353" s="17">
        <v>8387</v>
      </c>
      <c r="E353" s="17">
        <v>0</v>
      </c>
      <c r="F353" s="17">
        <f t="shared" si="17"/>
        <v>0</v>
      </c>
      <c r="G353" s="17">
        <v>0</v>
      </c>
      <c r="H353" s="17"/>
      <c r="I353" s="17">
        <v>0</v>
      </c>
      <c r="J353" s="17">
        <v>0</v>
      </c>
      <c r="K353" s="17">
        <v>0</v>
      </c>
      <c r="L353" s="17">
        <v>0</v>
      </c>
      <c r="M353" s="17"/>
      <c r="N353" s="17">
        <v>0</v>
      </c>
      <c r="O353" s="17">
        <v>0</v>
      </c>
      <c r="P353" s="17">
        <v>0</v>
      </c>
      <c r="Q353" s="17">
        <v>0</v>
      </c>
      <c r="R353" s="17"/>
      <c r="S353" s="17">
        <v>0</v>
      </c>
      <c r="T353" s="17">
        <v>0</v>
      </c>
      <c r="U353" s="17"/>
      <c r="V353" s="17">
        <v>0</v>
      </c>
      <c r="W353" s="17">
        <v>0</v>
      </c>
    </row>
    <row r="354" spans="1:23" ht="107.25" customHeight="1" thickBot="1" x14ac:dyDescent="0.3">
      <c r="A354" s="17" t="s">
        <v>487</v>
      </c>
      <c r="B354" s="55" t="s">
        <v>493</v>
      </c>
      <c r="C354" s="17" t="s">
        <v>43</v>
      </c>
      <c r="D354" s="17">
        <v>87843</v>
      </c>
      <c r="E354" s="17">
        <v>0</v>
      </c>
      <c r="F354" s="17">
        <f t="shared" si="17"/>
        <v>0</v>
      </c>
      <c r="G354" s="17">
        <v>0</v>
      </c>
      <c r="H354" s="17"/>
      <c r="I354" s="17">
        <v>0</v>
      </c>
      <c r="J354" s="17">
        <v>0</v>
      </c>
      <c r="K354" s="17">
        <v>0</v>
      </c>
      <c r="L354" s="17">
        <v>0</v>
      </c>
      <c r="M354" s="17"/>
      <c r="N354" s="17">
        <v>0</v>
      </c>
      <c r="O354" s="17">
        <v>0</v>
      </c>
      <c r="P354" s="17">
        <v>0</v>
      </c>
      <c r="Q354" s="17">
        <v>0</v>
      </c>
      <c r="R354" s="17"/>
      <c r="S354" s="17">
        <v>0</v>
      </c>
      <c r="T354" s="17">
        <v>0</v>
      </c>
      <c r="U354" s="17"/>
      <c r="V354" s="17">
        <v>0</v>
      </c>
      <c r="W354" s="17">
        <v>0</v>
      </c>
    </row>
    <row r="355" spans="1:23" ht="39" customHeight="1" thickBot="1" x14ac:dyDescent="0.3">
      <c r="A355" s="17" t="s">
        <v>487</v>
      </c>
      <c r="B355" s="56" t="s">
        <v>494</v>
      </c>
      <c r="C355" s="17" t="s">
        <v>43</v>
      </c>
      <c r="D355" s="17">
        <v>65653</v>
      </c>
      <c r="E355" s="17">
        <v>0</v>
      </c>
      <c r="F355" s="17">
        <f t="shared" si="17"/>
        <v>0</v>
      </c>
      <c r="G355" s="17">
        <v>0</v>
      </c>
      <c r="H355" s="17"/>
      <c r="I355" s="17">
        <v>0</v>
      </c>
      <c r="J355" s="17">
        <v>0</v>
      </c>
      <c r="K355" s="17">
        <v>0</v>
      </c>
      <c r="L355" s="17">
        <v>0</v>
      </c>
      <c r="M355" s="17"/>
      <c r="N355" s="17">
        <v>0</v>
      </c>
      <c r="O355" s="17">
        <v>0</v>
      </c>
      <c r="P355" s="17">
        <v>0</v>
      </c>
      <c r="Q355" s="17">
        <v>0</v>
      </c>
      <c r="R355" s="17"/>
      <c r="S355" s="17">
        <v>0</v>
      </c>
      <c r="T355" s="17">
        <v>0</v>
      </c>
      <c r="U355" s="17"/>
      <c r="V355" s="17">
        <v>0</v>
      </c>
      <c r="W355" s="17">
        <v>0</v>
      </c>
    </row>
    <row r="356" spans="1:23" ht="67.5" customHeight="1" thickBot="1" x14ac:dyDescent="0.3">
      <c r="A356" s="17" t="s">
        <v>487</v>
      </c>
      <c r="B356" s="57" t="s">
        <v>495</v>
      </c>
      <c r="C356" s="17" t="s">
        <v>43</v>
      </c>
      <c r="D356" s="17">
        <v>20443</v>
      </c>
      <c r="E356" s="17">
        <v>0</v>
      </c>
      <c r="F356" s="17">
        <f t="shared" si="17"/>
        <v>0</v>
      </c>
      <c r="G356" s="17">
        <v>0</v>
      </c>
      <c r="H356" s="17"/>
      <c r="I356" s="17">
        <v>0</v>
      </c>
      <c r="J356" s="17">
        <v>0</v>
      </c>
      <c r="K356" s="17">
        <v>0</v>
      </c>
      <c r="L356" s="17">
        <v>0</v>
      </c>
      <c r="M356" s="17"/>
      <c r="N356" s="17">
        <v>0</v>
      </c>
      <c r="O356" s="17">
        <v>0</v>
      </c>
      <c r="P356" s="17">
        <v>0</v>
      </c>
      <c r="Q356" s="17">
        <v>0</v>
      </c>
      <c r="R356" s="17"/>
      <c r="S356" s="17">
        <v>0</v>
      </c>
      <c r="T356" s="17">
        <v>0</v>
      </c>
      <c r="U356" s="17"/>
      <c r="V356" s="17">
        <v>0</v>
      </c>
      <c r="W356" s="17">
        <v>0</v>
      </c>
    </row>
    <row r="357" spans="1:23" ht="75.75" customHeight="1" thickBot="1" x14ac:dyDescent="0.3">
      <c r="A357" s="17" t="s">
        <v>138</v>
      </c>
      <c r="B357" s="18" t="s">
        <v>496</v>
      </c>
      <c r="C357" s="17" t="s">
        <v>48</v>
      </c>
      <c r="D357" s="17">
        <v>43361</v>
      </c>
      <c r="E357" s="17">
        <v>0</v>
      </c>
      <c r="F357" s="17">
        <f>I357+N357+P357+S357+V357</f>
        <v>57763</v>
      </c>
      <c r="G357" s="17">
        <v>0</v>
      </c>
      <c r="H357" s="19">
        <v>3113</v>
      </c>
      <c r="I357" s="17">
        <v>19326</v>
      </c>
      <c r="J357" s="17">
        <v>19326</v>
      </c>
      <c r="K357" s="17">
        <v>0</v>
      </c>
      <c r="L357" s="17">
        <v>0</v>
      </c>
      <c r="M357" s="17"/>
      <c r="N357" s="17">
        <v>0</v>
      </c>
      <c r="O357" s="17">
        <v>0</v>
      </c>
      <c r="P357" s="17">
        <f>37145+5633-4341</f>
        <v>38437</v>
      </c>
      <c r="Q357" s="17">
        <v>0</v>
      </c>
      <c r="R357" s="17"/>
      <c r="S357" s="17">
        <v>0</v>
      </c>
      <c r="T357" s="17">
        <v>0</v>
      </c>
      <c r="U357" s="17"/>
      <c r="V357" s="17">
        <v>0</v>
      </c>
      <c r="W357" s="17">
        <v>0</v>
      </c>
    </row>
    <row r="358" spans="1:23" ht="45.75" customHeight="1" thickBot="1" x14ac:dyDescent="0.3">
      <c r="A358" s="17" t="s">
        <v>497</v>
      </c>
      <c r="B358" s="18" t="s">
        <v>498</v>
      </c>
      <c r="C358" s="17" t="s">
        <v>55</v>
      </c>
      <c r="D358" s="17">
        <v>51129</v>
      </c>
      <c r="E358" s="17">
        <v>0</v>
      </c>
      <c r="F358" s="17">
        <f t="shared" si="17"/>
        <v>51129</v>
      </c>
      <c r="G358" s="17">
        <v>0</v>
      </c>
      <c r="H358" s="17"/>
      <c r="I358" s="17">
        <v>0</v>
      </c>
      <c r="J358" s="17">
        <v>0</v>
      </c>
      <c r="K358" s="17">
        <v>0</v>
      </c>
      <c r="L358" s="17">
        <v>0</v>
      </c>
      <c r="M358" s="17"/>
      <c r="N358" s="17">
        <v>0</v>
      </c>
      <c r="O358" s="17">
        <v>0</v>
      </c>
      <c r="P358" s="17">
        <v>51129</v>
      </c>
      <c r="Q358" s="17">
        <v>0</v>
      </c>
      <c r="R358" s="17"/>
      <c r="S358" s="17">
        <v>0</v>
      </c>
      <c r="T358" s="17">
        <v>0</v>
      </c>
      <c r="U358" s="17"/>
      <c r="V358" s="17">
        <v>0</v>
      </c>
      <c r="W358" s="17">
        <v>0</v>
      </c>
    </row>
    <row r="359" spans="1:23" ht="15.75" customHeight="1" thickBot="1" x14ac:dyDescent="0.3">
      <c r="A359" s="26" t="s">
        <v>499</v>
      </c>
      <c r="B359" s="26" t="s">
        <v>500</v>
      </c>
      <c r="C359" s="26"/>
      <c r="D359" s="26">
        <f>D360</f>
        <v>25749</v>
      </c>
      <c r="E359" s="26">
        <f>E360</f>
        <v>4819</v>
      </c>
      <c r="F359" s="26">
        <f>F360</f>
        <v>20930</v>
      </c>
      <c r="G359" s="26">
        <f>G360</f>
        <v>0</v>
      </c>
      <c r="H359" s="26"/>
      <c r="I359" s="26">
        <f>I360</f>
        <v>0</v>
      </c>
      <c r="J359" s="26">
        <f>J360</f>
        <v>0</v>
      </c>
      <c r="K359" s="26">
        <f>K360</f>
        <v>0</v>
      </c>
      <c r="L359" s="26">
        <f>L360</f>
        <v>0</v>
      </c>
      <c r="M359" s="27"/>
      <c r="N359" s="26">
        <f>N360</f>
        <v>0</v>
      </c>
      <c r="O359" s="26">
        <f>O360</f>
        <v>0</v>
      </c>
      <c r="P359" s="26">
        <f>P360</f>
        <v>20930</v>
      </c>
      <c r="Q359" s="26">
        <f>Q360</f>
        <v>0</v>
      </c>
      <c r="R359" s="26"/>
      <c r="S359" s="26">
        <f>S360</f>
        <v>0</v>
      </c>
      <c r="T359" s="26">
        <f>T360</f>
        <v>0</v>
      </c>
      <c r="U359" s="26"/>
      <c r="V359" s="26">
        <f>V360</f>
        <v>0</v>
      </c>
      <c r="W359" s="26">
        <f>W360</f>
        <v>0</v>
      </c>
    </row>
    <row r="360" spans="1:23" ht="30.75" customHeight="1" thickBot="1" x14ac:dyDescent="0.3">
      <c r="A360" s="17" t="s">
        <v>138</v>
      </c>
      <c r="B360" s="18" t="s">
        <v>501</v>
      </c>
      <c r="C360" s="17" t="s">
        <v>63</v>
      </c>
      <c r="D360" s="17">
        <v>25749</v>
      </c>
      <c r="E360" s="17">
        <v>4819</v>
      </c>
      <c r="F360" s="17">
        <f>I360+N360+P360+S360+V360</f>
        <v>20930</v>
      </c>
      <c r="G360" s="17">
        <v>0</v>
      </c>
      <c r="H360" s="17"/>
      <c r="I360" s="17">
        <v>0</v>
      </c>
      <c r="J360" s="17">
        <v>0</v>
      </c>
      <c r="K360" s="17">
        <v>0</v>
      </c>
      <c r="L360" s="17">
        <v>0</v>
      </c>
      <c r="M360" s="17"/>
      <c r="N360" s="17">
        <v>0</v>
      </c>
      <c r="O360" s="17">
        <v>0</v>
      </c>
      <c r="P360" s="17">
        <v>20930</v>
      </c>
      <c r="Q360" s="17">
        <v>0</v>
      </c>
      <c r="R360" s="17"/>
      <c r="S360" s="17">
        <v>0</v>
      </c>
      <c r="T360" s="17">
        <v>0</v>
      </c>
      <c r="U360" s="17"/>
      <c r="V360" s="17">
        <v>0</v>
      </c>
      <c r="W360" s="17">
        <v>0</v>
      </c>
    </row>
    <row r="361" spans="1:23" ht="49.5" customHeight="1" thickBot="1" x14ac:dyDescent="0.3">
      <c r="A361" s="13" t="s">
        <v>169</v>
      </c>
      <c r="B361" s="13" t="s">
        <v>170</v>
      </c>
      <c r="C361" s="13"/>
      <c r="D361" s="13">
        <f>D362+D365+D375+D376+D385</f>
        <v>481350</v>
      </c>
      <c r="E361" s="13">
        <f>E362+E365+E375+E376+E385</f>
        <v>64456</v>
      </c>
      <c r="F361" s="13">
        <f>F362+F365+F375+F376+F385</f>
        <v>418405</v>
      </c>
      <c r="G361" s="13">
        <f>G362+G365+G375+G376+G385</f>
        <v>0</v>
      </c>
      <c r="H361" s="13"/>
      <c r="I361" s="13">
        <f>I362+I365+I375+I376+I385</f>
        <v>87953</v>
      </c>
      <c r="J361" s="13">
        <f>J362+J365+J375+J376+J385</f>
        <v>87953</v>
      </c>
      <c r="K361" s="13">
        <f>K362+K365+K375+K376+K385</f>
        <v>0</v>
      </c>
      <c r="L361" s="13">
        <f>L362+L365+L375+L376+L385</f>
        <v>0</v>
      </c>
      <c r="M361" s="14"/>
      <c r="N361" s="13">
        <f>N362+N365+N375+N376+N385</f>
        <v>78769</v>
      </c>
      <c r="O361" s="13">
        <f>O362+O365+O375+O376+O385</f>
        <v>0</v>
      </c>
      <c r="P361" s="13">
        <f>P362+P365+P375+P376+P385</f>
        <v>251683</v>
      </c>
      <c r="Q361" s="13">
        <f>Q362+Q365+Q375+Q376+Q385</f>
        <v>0</v>
      </c>
      <c r="R361" s="13"/>
      <c r="S361" s="13">
        <f>S362+S365+S375+S376+S385</f>
        <v>0</v>
      </c>
      <c r="T361" s="13">
        <f>T362+T365+T375+T376+T385</f>
        <v>0</v>
      </c>
      <c r="U361" s="13"/>
      <c r="V361" s="13">
        <f>V362+V365+V375+V376+V385</f>
        <v>0</v>
      </c>
      <c r="W361" s="13">
        <f>W362+W365+W375+W376+W385</f>
        <v>0</v>
      </c>
    </row>
    <row r="362" spans="1:23" ht="40.5" customHeight="1" thickBot="1" x14ac:dyDescent="0.3">
      <c r="A362" s="26" t="s">
        <v>197</v>
      </c>
      <c r="B362" s="26" t="s">
        <v>198</v>
      </c>
      <c r="C362" s="26"/>
      <c r="D362" s="26">
        <f>SUM(D363:D364)</f>
        <v>12011</v>
      </c>
      <c r="E362" s="26">
        <f t="shared" ref="E362:G362" si="18">SUM(E363:E364)</f>
        <v>0</v>
      </c>
      <c r="F362" s="26">
        <f t="shared" si="18"/>
        <v>12011</v>
      </c>
      <c r="G362" s="26">
        <f t="shared" si="18"/>
        <v>0</v>
      </c>
      <c r="H362" s="26"/>
      <c r="I362" s="26">
        <f t="shared" ref="I362:L362" si="19">SUM(I363:I364)</f>
        <v>0</v>
      </c>
      <c r="J362" s="26">
        <f t="shared" si="19"/>
        <v>0</v>
      </c>
      <c r="K362" s="26">
        <f t="shared" si="19"/>
        <v>0</v>
      </c>
      <c r="L362" s="26">
        <f t="shared" si="19"/>
        <v>0</v>
      </c>
      <c r="M362" s="27"/>
      <c r="N362" s="26">
        <f t="shared" ref="N362:Q362" si="20">SUM(N363:N364)</f>
        <v>9250</v>
      </c>
      <c r="O362" s="26">
        <f t="shared" si="20"/>
        <v>0</v>
      </c>
      <c r="P362" s="26">
        <f t="shared" si="20"/>
        <v>2761</v>
      </c>
      <c r="Q362" s="26">
        <f t="shared" si="20"/>
        <v>0</v>
      </c>
      <c r="R362" s="26"/>
      <c r="S362" s="26">
        <f t="shared" ref="S362:T362" si="21">SUM(S363:S364)</f>
        <v>0</v>
      </c>
      <c r="T362" s="26">
        <f t="shared" si="21"/>
        <v>0</v>
      </c>
      <c r="U362" s="26"/>
      <c r="V362" s="26">
        <f t="shared" ref="V362:W362" si="22">SUM(V363:V364)</f>
        <v>0</v>
      </c>
      <c r="W362" s="26">
        <f t="shared" si="22"/>
        <v>0</v>
      </c>
    </row>
    <row r="363" spans="1:23" ht="47.25" customHeight="1" thickBot="1" x14ac:dyDescent="0.3">
      <c r="A363" s="20">
        <v>7745</v>
      </c>
      <c r="B363" s="18" t="s">
        <v>502</v>
      </c>
      <c r="C363" s="17" t="s">
        <v>55</v>
      </c>
      <c r="D363" s="17">
        <v>2761</v>
      </c>
      <c r="E363" s="17">
        <v>0</v>
      </c>
      <c r="F363" s="17">
        <f>I363+N363+P363+S363+V363</f>
        <v>2761</v>
      </c>
      <c r="G363" s="17">
        <v>0</v>
      </c>
      <c r="H363" s="17"/>
      <c r="I363" s="17">
        <v>0</v>
      </c>
      <c r="J363" s="17">
        <v>0</v>
      </c>
      <c r="K363" s="17">
        <v>0</v>
      </c>
      <c r="L363" s="17">
        <v>0</v>
      </c>
      <c r="M363" s="17"/>
      <c r="N363" s="17">
        <v>0</v>
      </c>
      <c r="O363" s="17">
        <v>0</v>
      </c>
      <c r="P363" s="17">
        <v>2761</v>
      </c>
      <c r="Q363" s="17">
        <v>0</v>
      </c>
      <c r="R363" s="17"/>
      <c r="S363" s="17">
        <v>0</v>
      </c>
      <c r="T363" s="17">
        <v>0</v>
      </c>
      <c r="U363" s="17"/>
      <c r="V363" s="17">
        <v>0</v>
      </c>
      <c r="W363" s="17">
        <v>0</v>
      </c>
    </row>
    <row r="364" spans="1:23" ht="30.75" customHeight="1" thickBot="1" x14ac:dyDescent="0.3">
      <c r="A364" s="20">
        <v>7751</v>
      </c>
      <c r="B364" s="18" t="s">
        <v>503</v>
      </c>
      <c r="C364" s="17" t="s">
        <v>55</v>
      </c>
      <c r="D364" s="17">
        <v>9250</v>
      </c>
      <c r="E364" s="17">
        <v>0</v>
      </c>
      <c r="F364" s="17">
        <f>I364+N364+P364+S364+V364</f>
        <v>9250</v>
      </c>
      <c r="G364" s="17">
        <v>0</v>
      </c>
      <c r="H364" s="17"/>
      <c r="I364" s="17">
        <v>0</v>
      </c>
      <c r="J364" s="17">
        <v>0</v>
      </c>
      <c r="K364" s="17">
        <v>0</v>
      </c>
      <c r="L364" s="17">
        <v>0</v>
      </c>
      <c r="M364" s="19">
        <v>3111</v>
      </c>
      <c r="N364" s="17">
        <v>9250</v>
      </c>
      <c r="O364" s="17">
        <v>0</v>
      </c>
      <c r="P364" s="17">
        <v>0</v>
      </c>
      <c r="Q364" s="17">
        <v>0</v>
      </c>
      <c r="R364" s="17"/>
      <c r="S364" s="17">
        <v>0</v>
      </c>
      <c r="T364" s="17">
        <v>0</v>
      </c>
      <c r="U364" s="17"/>
      <c r="V364" s="17">
        <v>0</v>
      </c>
      <c r="W364" s="17">
        <v>0</v>
      </c>
    </row>
    <row r="365" spans="1:23" ht="45.75" customHeight="1" thickBot="1" x14ac:dyDescent="0.3">
      <c r="A365" s="26" t="s">
        <v>202</v>
      </c>
      <c r="B365" s="26" t="s">
        <v>203</v>
      </c>
      <c r="C365" s="26"/>
      <c r="D365" s="26">
        <f>SUM(D366:D374)</f>
        <v>102816</v>
      </c>
      <c r="E365" s="26">
        <f t="shared" ref="E365:G365" si="23">SUM(E366:E374)</f>
        <v>0</v>
      </c>
      <c r="F365" s="26">
        <f t="shared" si="23"/>
        <v>102816</v>
      </c>
      <c r="G365" s="26">
        <f t="shared" si="23"/>
        <v>0</v>
      </c>
      <c r="H365" s="26"/>
      <c r="I365" s="26">
        <f t="shared" ref="I365:L365" si="24">SUM(I366:I374)</f>
        <v>6647</v>
      </c>
      <c r="J365" s="26">
        <f t="shared" si="24"/>
        <v>6647</v>
      </c>
      <c r="K365" s="26">
        <f t="shared" si="24"/>
        <v>0</v>
      </c>
      <c r="L365" s="26">
        <f t="shared" si="24"/>
        <v>0</v>
      </c>
      <c r="M365" s="27"/>
      <c r="N365" s="26">
        <f t="shared" ref="N365:Q365" si="25">SUM(N366:N374)</f>
        <v>2912</v>
      </c>
      <c r="O365" s="26">
        <f t="shared" si="25"/>
        <v>0</v>
      </c>
      <c r="P365" s="26">
        <f t="shared" si="25"/>
        <v>93257</v>
      </c>
      <c r="Q365" s="26">
        <f t="shared" si="25"/>
        <v>0</v>
      </c>
      <c r="R365" s="26"/>
      <c r="S365" s="26">
        <f t="shared" ref="S365:T365" si="26">SUM(S366:S374)</f>
        <v>0</v>
      </c>
      <c r="T365" s="26">
        <f t="shared" si="26"/>
        <v>0</v>
      </c>
      <c r="U365" s="26"/>
      <c r="V365" s="26">
        <f t="shared" ref="V365:W365" si="27">SUM(V366:V374)</f>
        <v>0</v>
      </c>
      <c r="W365" s="26">
        <f t="shared" si="27"/>
        <v>0</v>
      </c>
    </row>
    <row r="366" spans="1:23" ht="135.75" customHeight="1" thickBot="1" x14ac:dyDescent="0.3">
      <c r="A366" s="17" t="s">
        <v>504</v>
      </c>
      <c r="B366" s="18" t="s">
        <v>505</v>
      </c>
      <c r="C366" s="17" t="s">
        <v>43</v>
      </c>
      <c r="D366" s="17">
        <v>58799</v>
      </c>
      <c r="E366" s="17">
        <v>0</v>
      </c>
      <c r="F366" s="17">
        <f>I366+N366+P366+S366+V366</f>
        <v>58799</v>
      </c>
      <c r="G366" s="17">
        <v>0</v>
      </c>
      <c r="H366" s="17"/>
      <c r="I366" s="17">
        <v>0</v>
      </c>
      <c r="J366" s="17">
        <v>0</v>
      </c>
      <c r="K366" s="17">
        <v>0</v>
      </c>
      <c r="L366" s="17">
        <v>0</v>
      </c>
      <c r="M366" s="17"/>
      <c r="N366" s="17">
        <v>0</v>
      </c>
      <c r="O366" s="17">
        <v>0</v>
      </c>
      <c r="P366" s="17">
        <v>58799</v>
      </c>
      <c r="Q366" s="17">
        <v>0</v>
      </c>
      <c r="R366" s="17"/>
      <c r="S366" s="17">
        <v>0</v>
      </c>
      <c r="T366" s="17">
        <v>0</v>
      </c>
      <c r="U366" s="17"/>
      <c r="V366" s="17">
        <v>0</v>
      </c>
      <c r="W366" s="17">
        <v>0</v>
      </c>
    </row>
    <row r="367" spans="1:23" ht="50.25" customHeight="1" thickBot="1" x14ac:dyDescent="0.3">
      <c r="A367" s="17" t="s">
        <v>506</v>
      </c>
      <c r="B367" s="29" t="s">
        <v>507</v>
      </c>
      <c r="C367" s="17" t="s">
        <v>55</v>
      </c>
      <c r="D367" s="17">
        <v>6647</v>
      </c>
      <c r="E367" s="17">
        <v>0</v>
      </c>
      <c r="F367" s="17">
        <f>I367+N367+P367+S367+V367</f>
        <v>6647</v>
      </c>
      <c r="G367" s="17">
        <v>0</v>
      </c>
      <c r="H367" s="19">
        <v>3113</v>
      </c>
      <c r="I367" s="17">
        <v>6647</v>
      </c>
      <c r="J367" s="17">
        <v>6647</v>
      </c>
      <c r="K367" s="17">
        <v>0</v>
      </c>
      <c r="L367" s="17">
        <v>0</v>
      </c>
      <c r="M367" s="17"/>
      <c r="N367" s="17">
        <v>0</v>
      </c>
      <c r="O367" s="17">
        <v>0</v>
      </c>
      <c r="P367" s="17">
        <v>0</v>
      </c>
      <c r="Q367" s="17">
        <v>0</v>
      </c>
      <c r="R367" s="17"/>
      <c r="S367" s="17">
        <v>0</v>
      </c>
      <c r="T367" s="17">
        <v>0</v>
      </c>
      <c r="U367" s="17"/>
      <c r="V367" s="17">
        <v>0</v>
      </c>
      <c r="W367" s="17">
        <v>0</v>
      </c>
    </row>
    <row r="368" spans="1:23" ht="39.75" customHeight="1" thickBot="1" x14ac:dyDescent="0.3">
      <c r="A368" s="17" t="s">
        <v>506</v>
      </c>
      <c r="B368" s="29" t="s">
        <v>508</v>
      </c>
      <c r="C368" s="17" t="s">
        <v>55</v>
      </c>
      <c r="D368" s="17">
        <v>14316</v>
      </c>
      <c r="E368" s="17">
        <v>0</v>
      </c>
      <c r="F368" s="17">
        <f>I368+N368+P368+S368+V368</f>
        <v>14316</v>
      </c>
      <c r="G368" s="17">
        <v>0</v>
      </c>
      <c r="H368" s="19"/>
      <c r="I368" s="17">
        <v>0</v>
      </c>
      <c r="J368" s="17">
        <v>0</v>
      </c>
      <c r="K368" s="17">
        <v>0</v>
      </c>
      <c r="L368" s="17">
        <v>0</v>
      </c>
      <c r="M368" s="17"/>
      <c r="N368" s="17">
        <v>0</v>
      </c>
      <c r="O368" s="17">
        <v>0</v>
      </c>
      <c r="P368" s="17">
        <v>14316</v>
      </c>
      <c r="Q368" s="17">
        <v>0</v>
      </c>
      <c r="R368" s="17"/>
      <c r="S368" s="17">
        <v>0</v>
      </c>
      <c r="T368" s="17">
        <v>0</v>
      </c>
      <c r="U368" s="17"/>
      <c r="V368" s="17">
        <v>0</v>
      </c>
      <c r="W368" s="17">
        <v>0</v>
      </c>
    </row>
    <row r="369" spans="1:23" ht="32.25" customHeight="1" thickBot="1" x14ac:dyDescent="0.3">
      <c r="A369" s="17" t="s">
        <v>506</v>
      </c>
      <c r="B369" s="18" t="s">
        <v>509</v>
      </c>
      <c r="C369" s="17" t="s">
        <v>55</v>
      </c>
      <c r="D369" s="17">
        <v>2220</v>
      </c>
      <c r="E369" s="17">
        <v>0</v>
      </c>
      <c r="F369" s="17">
        <f>I369+N4496+P369+S369+V369</f>
        <v>2220</v>
      </c>
      <c r="G369" s="17">
        <v>0</v>
      </c>
      <c r="H369" s="17"/>
      <c r="I369" s="17">
        <v>0</v>
      </c>
      <c r="J369" s="17">
        <v>0</v>
      </c>
      <c r="K369" s="17">
        <v>0</v>
      </c>
      <c r="L369" s="17">
        <v>0</v>
      </c>
      <c r="M369" s="17"/>
      <c r="N369" s="17">
        <v>0</v>
      </c>
      <c r="O369" s="17">
        <v>0</v>
      </c>
      <c r="P369" s="17">
        <v>2220</v>
      </c>
      <c r="Q369" s="17">
        <v>0</v>
      </c>
      <c r="R369" s="17"/>
      <c r="S369" s="17">
        <v>0</v>
      </c>
      <c r="T369" s="17">
        <v>0</v>
      </c>
      <c r="U369" s="17"/>
      <c r="V369" s="17">
        <v>0</v>
      </c>
      <c r="W369" s="17">
        <v>0</v>
      </c>
    </row>
    <row r="370" spans="1:23" ht="28.5" customHeight="1" thickBot="1" x14ac:dyDescent="0.3">
      <c r="A370" s="17" t="s">
        <v>506</v>
      </c>
      <c r="B370" s="18" t="s">
        <v>510</v>
      </c>
      <c r="C370" s="17" t="s">
        <v>55</v>
      </c>
      <c r="D370" s="17">
        <v>2000</v>
      </c>
      <c r="E370" s="17">
        <v>0</v>
      </c>
      <c r="F370" s="17">
        <f>I370+N4497+P370+S370+V370</f>
        <v>2000</v>
      </c>
      <c r="G370" s="17">
        <v>0</v>
      </c>
      <c r="H370" s="17"/>
      <c r="I370" s="17">
        <v>0</v>
      </c>
      <c r="J370" s="17">
        <v>0</v>
      </c>
      <c r="K370" s="17">
        <v>0</v>
      </c>
      <c r="L370" s="17">
        <v>0</v>
      </c>
      <c r="M370" s="17"/>
      <c r="N370" s="17">
        <v>0</v>
      </c>
      <c r="O370" s="17">
        <v>0</v>
      </c>
      <c r="P370" s="17">
        <v>2000</v>
      </c>
      <c r="Q370" s="17">
        <v>0</v>
      </c>
      <c r="R370" s="17"/>
      <c r="S370" s="17">
        <v>0</v>
      </c>
      <c r="T370" s="17">
        <v>0</v>
      </c>
      <c r="U370" s="17"/>
      <c r="V370" s="17">
        <v>0</v>
      </c>
      <c r="W370" s="17">
        <v>0</v>
      </c>
    </row>
    <row r="371" spans="1:23" ht="30.75" customHeight="1" thickBot="1" x14ac:dyDescent="0.3">
      <c r="A371" s="20">
        <v>7751</v>
      </c>
      <c r="B371" s="18" t="s">
        <v>511</v>
      </c>
      <c r="C371" s="17" t="s">
        <v>43</v>
      </c>
      <c r="D371" s="17">
        <v>1915</v>
      </c>
      <c r="E371" s="17">
        <v>0</v>
      </c>
      <c r="F371" s="17">
        <f>I371+N371+P371+S371+V371</f>
        <v>1915</v>
      </c>
      <c r="G371" s="17">
        <v>0</v>
      </c>
      <c r="H371" s="17"/>
      <c r="I371" s="17">
        <v>0</v>
      </c>
      <c r="J371" s="17">
        <v>0</v>
      </c>
      <c r="K371" s="17">
        <v>0</v>
      </c>
      <c r="L371" s="17">
        <v>0</v>
      </c>
      <c r="M371" s="19"/>
      <c r="N371" s="17">
        <v>0</v>
      </c>
      <c r="O371" s="17">
        <v>0</v>
      </c>
      <c r="P371" s="17">
        <v>1915</v>
      </c>
      <c r="Q371" s="17">
        <v>0</v>
      </c>
      <c r="R371" s="17"/>
      <c r="S371" s="17">
        <v>0</v>
      </c>
      <c r="T371" s="17">
        <v>0</v>
      </c>
      <c r="U371" s="17"/>
      <c r="V371" s="17">
        <v>0</v>
      </c>
      <c r="W371" s="17">
        <v>0</v>
      </c>
    </row>
    <row r="372" spans="1:23" ht="45.75" customHeight="1" thickBot="1" x14ac:dyDescent="0.3">
      <c r="A372" s="20">
        <v>7751</v>
      </c>
      <c r="B372" s="18" t="s">
        <v>512</v>
      </c>
      <c r="C372" s="17" t="s">
        <v>43</v>
      </c>
      <c r="D372" s="17">
        <v>7166</v>
      </c>
      <c r="E372" s="17">
        <v>0</v>
      </c>
      <c r="F372" s="17">
        <f>I372+N372+P372+S372+V372</f>
        <v>7166</v>
      </c>
      <c r="G372" s="17">
        <v>0</v>
      </c>
      <c r="H372" s="17"/>
      <c r="I372" s="17">
        <v>0</v>
      </c>
      <c r="J372" s="17">
        <v>0</v>
      </c>
      <c r="K372" s="17">
        <v>0</v>
      </c>
      <c r="L372" s="17">
        <v>0</v>
      </c>
      <c r="M372" s="19"/>
      <c r="N372" s="17">
        <v>0</v>
      </c>
      <c r="O372" s="17">
        <v>0</v>
      </c>
      <c r="P372" s="17">
        <v>7166</v>
      </c>
      <c r="Q372" s="17">
        <v>0</v>
      </c>
      <c r="R372" s="17"/>
      <c r="S372" s="17">
        <v>0</v>
      </c>
      <c r="T372" s="17">
        <v>0</v>
      </c>
      <c r="U372" s="17"/>
      <c r="V372" s="17">
        <v>0</v>
      </c>
      <c r="W372" s="17">
        <v>0</v>
      </c>
    </row>
    <row r="373" spans="1:23" ht="45.75" customHeight="1" thickBot="1" x14ac:dyDescent="0.3">
      <c r="A373" s="20">
        <v>7751</v>
      </c>
      <c r="B373" s="18" t="s">
        <v>513</v>
      </c>
      <c r="C373" s="17" t="s">
        <v>43</v>
      </c>
      <c r="D373" s="17">
        <v>6841</v>
      </c>
      <c r="E373" s="17">
        <v>0</v>
      </c>
      <c r="F373" s="17">
        <f>I373+N373+P373+S373+V373</f>
        <v>6841</v>
      </c>
      <c r="G373" s="17">
        <v>0</v>
      </c>
      <c r="H373" s="17"/>
      <c r="I373" s="17">
        <v>0</v>
      </c>
      <c r="J373" s="17">
        <v>0</v>
      </c>
      <c r="K373" s="17">
        <v>0</v>
      </c>
      <c r="L373" s="17">
        <v>0</v>
      </c>
      <c r="M373" s="19"/>
      <c r="N373" s="17">
        <v>0</v>
      </c>
      <c r="O373" s="17">
        <v>0</v>
      </c>
      <c r="P373" s="17">
        <v>6841</v>
      </c>
      <c r="Q373" s="17">
        <v>0</v>
      </c>
      <c r="R373" s="17"/>
      <c r="S373" s="17">
        <v>0</v>
      </c>
      <c r="T373" s="17">
        <v>0</v>
      </c>
      <c r="U373" s="17"/>
      <c r="V373" s="17">
        <v>0</v>
      </c>
      <c r="W373" s="17">
        <v>0</v>
      </c>
    </row>
    <row r="374" spans="1:23" ht="30.75" customHeight="1" thickBot="1" x14ac:dyDescent="0.3">
      <c r="A374" s="20">
        <v>7751</v>
      </c>
      <c r="B374" s="18" t="s">
        <v>514</v>
      </c>
      <c r="C374" s="17" t="s">
        <v>55</v>
      </c>
      <c r="D374" s="17">
        <v>2912</v>
      </c>
      <c r="E374" s="17">
        <v>0</v>
      </c>
      <c r="F374" s="17">
        <f>I374+N374+P374+S374+V374</f>
        <v>2912</v>
      </c>
      <c r="G374" s="17">
        <v>0</v>
      </c>
      <c r="H374" s="17"/>
      <c r="I374" s="17">
        <v>0</v>
      </c>
      <c r="J374" s="17">
        <v>0</v>
      </c>
      <c r="K374" s="17">
        <v>0</v>
      </c>
      <c r="L374" s="17">
        <v>0</v>
      </c>
      <c r="M374" s="19">
        <v>3111</v>
      </c>
      <c r="N374" s="17">
        <v>2912</v>
      </c>
      <c r="O374" s="17">
        <v>0</v>
      </c>
      <c r="P374" s="17">
        <v>0</v>
      </c>
      <c r="Q374" s="17">
        <v>0</v>
      </c>
      <c r="R374" s="17"/>
      <c r="S374" s="17">
        <v>0</v>
      </c>
      <c r="T374" s="17">
        <v>0</v>
      </c>
      <c r="U374" s="17"/>
      <c r="V374" s="17">
        <v>0</v>
      </c>
      <c r="W374" s="17">
        <v>0</v>
      </c>
    </row>
    <row r="375" spans="1:23" ht="30.75" hidden="1" customHeight="1" thickBot="1" x14ac:dyDescent="0.3">
      <c r="A375" s="26" t="s">
        <v>277</v>
      </c>
      <c r="B375" s="26" t="s">
        <v>278</v>
      </c>
      <c r="C375" s="26"/>
      <c r="D375" s="26">
        <v>0</v>
      </c>
      <c r="E375" s="26">
        <v>0</v>
      </c>
      <c r="F375" s="26">
        <v>0</v>
      </c>
      <c r="G375" s="26">
        <v>0</v>
      </c>
      <c r="H375" s="26"/>
      <c r="I375" s="26">
        <v>0</v>
      </c>
      <c r="J375" s="26">
        <v>0</v>
      </c>
      <c r="K375" s="26">
        <v>0</v>
      </c>
      <c r="L375" s="26">
        <v>0</v>
      </c>
      <c r="M375" s="27"/>
      <c r="N375" s="26">
        <v>0</v>
      </c>
      <c r="O375" s="26">
        <v>0</v>
      </c>
      <c r="P375" s="26">
        <v>0</v>
      </c>
      <c r="Q375" s="26">
        <v>0</v>
      </c>
      <c r="R375" s="26"/>
      <c r="S375" s="26">
        <v>0</v>
      </c>
      <c r="T375" s="26">
        <v>0</v>
      </c>
      <c r="U375" s="26"/>
      <c r="V375" s="26">
        <v>0</v>
      </c>
      <c r="W375" s="26">
        <v>0</v>
      </c>
    </row>
    <row r="376" spans="1:23" ht="30.75" hidden="1" customHeight="1" thickBot="1" x14ac:dyDescent="0.3">
      <c r="A376" s="26" t="s">
        <v>225</v>
      </c>
      <c r="B376" s="26" t="s">
        <v>226</v>
      </c>
      <c r="C376" s="26"/>
      <c r="D376" s="26">
        <f>D377+D383</f>
        <v>351184</v>
      </c>
      <c r="E376" s="26">
        <f>E377+E383</f>
        <v>49255</v>
      </c>
      <c r="F376" s="26">
        <f>F377+F383</f>
        <v>298327</v>
      </c>
      <c r="G376" s="26">
        <f>G377+G383</f>
        <v>0</v>
      </c>
      <c r="H376" s="26"/>
      <c r="I376" s="26">
        <f>I377+I383</f>
        <v>81306</v>
      </c>
      <c r="J376" s="26">
        <f>J377+J383</f>
        <v>81306</v>
      </c>
      <c r="K376" s="26">
        <f>K377+K383</f>
        <v>0</v>
      </c>
      <c r="L376" s="26">
        <f>L377+L383</f>
        <v>0</v>
      </c>
      <c r="M376" s="27"/>
      <c r="N376" s="26">
        <f>N377+N383</f>
        <v>61356</v>
      </c>
      <c r="O376" s="26">
        <f>O377+O383</f>
        <v>0</v>
      </c>
      <c r="P376" s="26">
        <f>P377+P383</f>
        <v>155665</v>
      </c>
      <c r="Q376" s="26">
        <f>Q377+Q383</f>
        <v>0</v>
      </c>
      <c r="R376" s="26"/>
      <c r="S376" s="26">
        <f>S377+S383</f>
        <v>0</v>
      </c>
      <c r="T376" s="26">
        <f>T377+T383</f>
        <v>0</v>
      </c>
      <c r="U376" s="26"/>
      <c r="V376" s="26">
        <f>V377+V383</f>
        <v>0</v>
      </c>
      <c r="W376" s="26">
        <f>W377+W383</f>
        <v>0</v>
      </c>
    </row>
    <row r="377" spans="1:23" ht="24" customHeight="1" thickBot="1" x14ac:dyDescent="0.3">
      <c r="A377" s="15"/>
      <c r="B377" s="15" t="s">
        <v>32</v>
      </c>
      <c r="C377" s="15"/>
      <c r="D377" s="15">
        <f>SUM(D378:D382)</f>
        <v>310281</v>
      </c>
      <c r="E377" s="15">
        <f>SUM(E378:E382)</f>
        <v>37291</v>
      </c>
      <c r="F377" s="15">
        <f>SUM(F378:F382)</f>
        <v>269388</v>
      </c>
      <c r="G377" s="15">
        <f>SUM(G378:G382)</f>
        <v>0</v>
      </c>
      <c r="H377" s="15"/>
      <c r="I377" s="15">
        <f>SUM(I378:I382)</f>
        <v>81306</v>
      </c>
      <c r="J377" s="15">
        <f>SUM(J378:J382)</f>
        <v>81306</v>
      </c>
      <c r="K377" s="15">
        <f>SUM(K378:K382)</f>
        <v>0</v>
      </c>
      <c r="L377" s="15">
        <f>SUM(L378:L382)</f>
        <v>0</v>
      </c>
      <c r="M377" s="16"/>
      <c r="N377" s="15">
        <f>SUM(N378:N382)</f>
        <v>61356</v>
      </c>
      <c r="O377" s="15">
        <f>SUM(O378:O382)</f>
        <v>0</v>
      </c>
      <c r="P377" s="15">
        <f>SUM(P378:P382)</f>
        <v>126726</v>
      </c>
      <c r="Q377" s="15">
        <f>SUM(Q378:Q382)</f>
        <v>0</v>
      </c>
      <c r="R377" s="15"/>
      <c r="S377" s="15">
        <f>SUM(S378:S382)</f>
        <v>0</v>
      </c>
      <c r="T377" s="15">
        <f>SUM(T378:T382)</f>
        <v>0</v>
      </c>
      <c r="U377" s="15"/>
      <c r="V377" s="15">
        <f>SUM(V378:V382)</f>
        <v>0</v>
      </c>
      <c r="W377" s="15">
        <f>SUM(W378:W382)</f>
        <v>0</v>
      </c>
    </row>
    <row r="378" spans="1:23" ht="30.75" customHeight="1" thickBot="1" x14ac:dyDescent="0.3">
      <c r="A378" s="17" t="s">
        <v>504</v>
      </c>
      <c r="B378" s="18" t="s">
        <v>515</v>
      </c>
      <c r="C378" s="17" t="s">
        <v>48</v>
      </c>
      <c r="D378" s="17">
        <v>126726</v>
      </c>
      <c r="E378" s="17">
        <v>0</v>
      </c>
      <c r="F378" s="17">
        <f>I378+N378+P378+S378+V378</f>
        <v>126726</v>
      </c>
      <c r="G378" s="17">
        <v>0</v>
      </c>
      <c r="H378" s="17"/>
      <c r="I378" s="17">
        <v>0</v>
      </c>
      <c r="J378" s="17">
        <v>0</v>
      </c>
      <c r="K378" s="17">
        <v>0</v>
      </c>
      <c r="L378" s="17">
        <v>0</v>
      </c>
      <c r="M378" s="17"/>
      <c r="N378" s="17">
        <v>0</v>
      </c>
      <c r="O378" s="17">
        <v>0</v>
      </c>
      <c r="P378" s="17">
        <v>126726</v>
      </c>
      <c r="Q378" s="17">
        <v>0</v>
      </c>
      <c r="R378" s="17"/>
      <c r="S378" s="17">
        <v>0</v>
      </c>
      <c r="T378" s="17">
        <v>0</v>
      </c>
      <c r="U378" s="17"/>
      <c r="V378" s="17">
        <v>0</v>
      </c>
      <c r="W378" s="17">
        <v>0</v>
      </c>
    </row>
    <row r="379" spans="1:23" ht="59.25" customHeight="1" thickBot="1" x14ac:dyDescent="0.3">
      <c r="A379" s="17" t="s">
        <v>504</v>
      </c>
      <c r="B379" s="18" t="s">
        <v>602</v>
      </c>
      <c r="C379" s="17" t="s">
        <v>43</v>
      </c>
      <c r="D379" s="17">
        <v>24542</v>
      </c>
      <c r="E379" s="17">
        <v>0</v>
      </c>
      <c r="F379" s="17">
        <f>I379+N379+P379+S379+V379</f>
        <v>24542</v>
      </c>
      <c r="G379" s="17">
        <v>0</v>
      </c>
      <c r="H379" s="19">
        <v>3113</v>
      </c>
      <c r="I379" s="17">
        <v>24542</v>
      </c>
      <c r="J379" s="17">
        <v>24542</v>
      </c>
      <c r="K379" s="17">
        <v>0</v>
      </c>
      <c r="L379" s="17">
        <v>0</v>
      </c>
      <c r="M379" s="17"/>
      <c r="N379" s="17">
        <v>0</v>
      </c>
      <c r="O379" s="17">
        <v>0</v>
      </c>
      <c r="P379" s="17">
        <v>0</v>
      </c>
      <c r="Q379" s="17">
        <v>0</v>
      </c>
      <c r="R379" s="17"/>
      <c r="S379" s="17">
        <v>0</v>
      </c>
      <c r="T379" s="17">
        <v>0</v>
      </c>
      <c r="U379" s="17"/>
      <c r="V379" s="17">
        <v>0</v>
      </c>
      <c r="W379" s="17">
        <v>0</v>
      </c>
    </row>
    <row r="380" spans="1:23" ht="72.75" customHeight="1" thickBot="1" x14ac:dyDescent="0.3">
      <c r="A380" s="17" t="s">
        <v>516</v>
      </c>
      <c r="B380" s="18" t="s">
        <v>603</v>
      </c>
      <c r="C380" s="17" t="s">
        <v>48</v>
      </c>
      <c r="D380" s="17">
        <v>79762</v>
      </c>
      <c r="E380" s="17">
        <v>22998</v>
      </c>
      <c r="F380" s="17">
        <f>I380+N380+P380+S380+V380</f>
        <v>56764</v>
      </c>
      <c r="G380" s="17">
        <v>0</v>
      </c>
      <c r="H380" s="19">
        <v>3113</v>
      </c>
      <c r="I380" s="17">
        <v>56764</v>
      </c>
      <c r="J380" s="17">
        <v>56764</v>
      </c>
      <c r="K380" s="17">
        <v>0</v>
      </c>
      <c r="L380" s="17">
        <v>0</v>
      </c>
      <c r="M380" s="17"/>
      <c r="N380" s="17">
        <v>0</v>
      </c>
      <c r="O380" s="17">
        <v>0</v>
      </c>
      <c r="P380" s="17">
        <v>0</v>
      </c>
      <c r="Q380" s="17">
        <v>0</v>
      </c>
      <c r="R380" s="17"/>
      <c r="S380" s="17">
        <v>0</v>
      </c>
      <c r="T380" s="17">
        <v>0</v>
      </c>
      <c r="U380" s="17"/>
      <c r="V380" s="17">
        <v>0</v>
      </c>
      <c r="W380" s="17">
        <v>0</v>
      </c>
    </row>
    <row r="381" spans="1:23" ht="30.75" customHeight="1" thickBot="1" x14ac:dyDescent="0.3">
      <c r="A381" s="17" t="s">
        <v>516</v>
      </c>
      <c r="B381" s="18" t="s">
        <v>517</v>
      </c>
      <c r="C381" s="17" t="s">
        <v>37</v>
      </c>
      <c r="D381" s="17">
        <v>48573</v>
      </c>
      <c r="E381" s="17">
        <v>14293</v>
      </c>
      <c r="F381" s="17">
        <f>I381+N381+P381+S381+V381</f>
        <v>30678</v>
      </c>
      <c r="G381" s="17">
        <v>0</v>
      </c>
      <c r="H381" s="17"/>
      <c r="I381" s="17">
        <v>0</v>
      </c>
      <c r="J381" s="17">
        <v>0</v>
      </c>
      <c r="K381" s="17">
        <v>0</v>
      </c>
      <c r="L381" s="17">
        <v>0</v>
      </c>
      <c r="M381" s="17" t="s">
        <v>518</v>
      </c>
      <c r="N381" s="17">
        <v>30678</v>
      </c>
      <c r="O381" s="17">
        <v>0</v>
      </c>
      <c r="P381" s="17">
        <v>0</v>
      </c>
      <c r="Q381" s="17">
        <v>0</v>
      </c>
      <c r="R381" s="17"/>
      <c r="S381" s="17">
        <v>0</v>
      </c>
      <c r="T381" s="17">
        <v>0</v>
      </c>
      <c r="U381" s="17"/>
      <c r="V381" s="17">
        <v>0</v>
      </c>
      <c r="W381" s="17">
        <v>0</v>
      </c>
    </row>
    <row r="382" spans="1:23" ht="30.75" customHeight="1" thickBot="1" x14ac:dyDescent="0.3">
      <c r="A382" s="17" t="s">
        <v>516</v>
      </c>
      <c r="B382" s="18" t="s">
        <v>519</v>
      </c>
      <c r="C382" s="17" t="s">
        <v>37</v>
      </c>
      <c r="D382" s="17">
        <v>30678</v>
      </c>
      <c r="E382" s="17">
        <v>0</v>
      </c>
      <c r="F382" s="17">
        <f>I382+N382+P382+S382+V382</f>
        <v>30678</v>
      </c>
      <c r="G382" s="17">
        <v>0</v>
      </c>
      <c r="H382" s="17"/>
      <c r="I382" s="17">
        <v>0</v>
      </c>
      <c r="J382" s="17">
        <v>0</v>
      </c>
      <c r="K382" s="17">
        <v>0</v>
      </c>
      <c r="L382" s="17">
        <v>0</v>
      </c>
      <c r="M382" s="17" t="s">
        <v>518</v>
      </c>
      <c r="N382" s="17">
        <v>30678</v>
      </c>
      <c r="O382" s="17">
        <v>0</v>
      </c>
      <c r="P382" s="17">
        <v>0</v>
      </c>
      <c r="Q382" s="17">
        <v>0</v>
      </c>
      <c r="R382" s="17"/>
      <c r="S382" s="17">
        <v>0</v>
      </c>
      <c r="T382" s="17">
        <v>0</v>
      </c>
      <c r="U382" s="17"/>
      <c r="V382" s="17">
        <v>0</v>
      </c>
      <c r="W382" s="17">
        <v>0</v>
      </c>
    </row>
    <row r="383" spans="1:23" ht="21" customHeight="1" thickBot="1" x14ac:dyDescent="0.3">
      <c r="A383" s="15"/>
      <c r="B383" s="15" t="s">
        <v>36</v>
      </c>
      <c r="C383" s="15"/>
      <c r="D383" s="15">
        <f>D384</f>
        <v>40903</v>
      </c>
      <c r="E383" s="15">
        <f>E384</f>
        <v>11964</v>
      </c>
      <c r="F383" s="15">
        <f>F384</f>
        <v>28939</v>
      </c>
      <c r="G383" s="15">
        <f>G384</f>
        <v>0</v>
      </c>
      <c r="H383" s="15"/>
      <c r="I383" s="15">
        <f>I384</f>
        <v>0</v>
      </c>
      <c r="J383" s="15">
        <f>J384</f>
        <v>0</v>
      </c>
      <c r="K383" s="15">
        <f>K384</f>
        <v>0</v>
      </c>
      <c r="L383" s="15">
        <f>L384</f>
        <v>0</v>
      </c>
      <c r="M383" s="16"/>
      <c r="N383" s="15">
        <f>N384</f>
        <v>0</v>
      </c>
      <c r="O383" s="15">
        <f>O384</f>
        <v>0</v>
      </c>
      <c r="P383" s="15">
        <f>P384</f>
        <v>28939</v>
      </c>
      <c r="Q383" s="15">
        <f>Q384</f>
        <v>0</v>
      </c>
      <c r="R383" s="15"/>
      <c r="S383" s="15">
        <f>S384</f>
        <v>0</v>
      </c>
      <c r="T383" s="15">
        <f>T384</f>
        <v>0</v>
      </c>
      <c r="U383" s="15"/>
      <c r="V383" s="15">
        <f>V384</f>
        <v>0</v>
      </c>
      <c r="W383" s="15">
        <f>W384</f>
        <v>0</v>
      </c>
    </row>
    <row r="384" spans="1:23" ht="45.75" customHeight="1" thickBot="1" x14ac:dyDescent="0.3">
      <c r="A384" s="17" t="s">
        <v>506</v>
      </c>
      <c r="B384" s="18" t="s">
        <v>520</v>
      </c>
      <c r="C384" s="17" t="s">
        <v>43</v>
      </c>
      <c r="D384" s="17">
        <v>40903</v>
      </c>
      <c r="E384" s="17">
        <v>11964</v>
      </c>
      <c r="F384" s="17">
        <f>I384+N384+P384+S384+V384</f>
        <v>28939</v>
      </c>
      <c r="G384" s="17">
        <v>0</v>
      </c>
      <c r="H384" s="17"/>
      <c r="I384" s="17">
        <v>0</v>
      </c>
      <c r="J384" s="17">
        <v>0</v>
      </c>
      <c r="K384" s="17">
        <v>0</v>
      </c>
      <c r="L384" s="17">
        <v>0</v>
      </c>
      <c r="M384" s="17"/>
      <c r="N384" s="17">
        <v>0</v>
      </c>
      <c r="O384" s="17">
        <v>0</v>
      </c>
      <c r="P384" s="17">
        <v>28939</v>
      </c>
      <c r="Q384" s="17">
        <v>0</v>
      </c>
      <c r="R384" s="17"/>
      <c r="S384" s="17">
        <v>0</v>
      </c>
      <c r="T384" s="17">
        <v>0</v>
      </c>
      <c r="U384" s="17"/>
      <c r="V384" s="17">
        <v>0</v>
      </c>
      <c r="W384" s="17">
        <v>0</v>
      </c>
    </row>
    <row r="385" spans="1:23" ht="25.5" customHeight="1" thickBot="1" x14ac:dyDescent="0.3">
      <c r="A385" s="26" t="s">
        <v>499</v>
      </c>
      <c r="B385" s="26" t="s">
        <v>500</v>
      </c>
      <c r="C385" s="26"/>
      <c r="D385" s="26">
        <f>D386</f>
        <v>15339</v>
      </c>
      <c r="E385" s="26">
        <f>E386</f>
        <v>15201</v>
      </c>
      <c r="F385" s="26">
        <f>F386</f>
        <v>5251</v>
      </c>
      <c r="G385" s="26">
        <f>G386</f>
        <v>0</v>
      </c>
      <c r="H385" s="26"/>
      <c r="I385" s="26">
        <f>I386</f>
        <v>0</v>
      </c>
      <c r="J385" s="26">
        <f>J386</f>
        <v>0</v>
      </c>
      <c r="K385" s="26">
        <f>K386</f>
        <v>0</v>
      </c>
      <c r="L385" s="26">
        <f>L386</f>
        <v>0</v>
      </c>
      <c r="M385" s="27"/>
      <c r="N385" s="26">
        <f>N386</f>
        <v>5251</v>
      </c>
      <c r="O385" s="26">
        <f>O386</f>
        <v>0</v>
      </c>
      <c r="P385" s="26">
        <f>P386</f>
        <v>0</v>
      </c>
      <c r="Q385" s="26">
        <f>Q386</f>
        <v>0</v>
      </c>
      <c r="R385" s="26"/>
      <c r="S385" s="26">
        <f>S386</f>
        <v>0</v>
      </c>
      <c r="T385" s="26">
        <f>T386</f>
        <v>0</v>
      </c>
      <c r="U385" s="26"/>
      <c r="V385" s="26">
        <f>V386</f>
        <v>0</v>
      </c>
      <c r="W385" s="26">
        <f>W386</f>
        <v>0</v>
      </c>
    </row>
    <row r="386" spans="1:23" ht="45.75" customHeight="1" thickBot="1" x14ac:dyDescent="0.3">
      <c r="A386" s="17" t="s">
        <v>175</v>
      </c>
      <c r="B386" s="18" t="s">
        <v>521</v>
      </c>
      <c r="C386" s="17" t="s">
        <v>43</v>
      </c>
      <c r="D386" s="17">
        <v>15339</v>
      </c>
      <c r="E386" s="17">
        <v>15201</v>
      </c>
      <c r="F386" s="17">
        <f>I386+N386+P386+S386+V386</f>
        <v>5251</v>
      </c>
      <c r="G386" s="17">
        <v>0</v>
      </c>
      <c r="H386" s="17"/>
      <c r="I386" s="17">
        <v>0</v>
      </c>
      <c r="J386" s="17">
        <v>0</v>
      </c>
      <c r="K386" s="17">
        <v>0</v>
      </c>
      <c r="L386" s="17">
        <v>0</v>
      </c>
      <c r="M386" s="17" t="s">
        <v>522</v>
      </c>
      <c r="N386" s="17">
        <v>5251</v>
      </c>
      <c r="O386" s="17">
        <v>0</v>
      </c>
      <c r="P386" s="17">
        <v>0</v>
      </c>
      <c r="Q386" s="17">
        <v>0</v>
      </c>
      <c r="R386" s="17"/>
      <c r="S386" s="17">
        <v>0</v>
      </c>
      <c r="T386" s="17">
        <v>0</v>
      </c>
      <c r="U386" s="17"/>
      <c r="V386" s="17">
        <v>0</v>
      </c>
      <c r="W386" s="17">
        <v>0</v>
      </c>
    </row>
    <row r="387" spans="1:23" ht="30.75" customHeight="1" thickBot="1" x14ac:dyDescent="0.3">
      <c r="A387" s="13" t="s">
        <v>179</v>
      </c>
      <c r="B387" s="13" t="s">
        <v>180</v>
      </c>
      <c r="C387" s="13"/>
      <c r="D387" s="13">
        <f>D388+D394+D410+D415+D418+D414</f>
        <v>348335</v>
      </c>
      <c r="E387" s="13">
        <f>E388+E394+E410+E415+E418+E414</f>
        <v>9095</v>
      </c>
      <c r="F387" s="13">
        <f>F388+F394+F410+F415+F418+F414</f>
        <v>341334</v>
      </c>
      <c r="G387" s="13">
        <f>G388+G394+G410+G415+G418+G414</f>
        <v>0</v>
      </c>
      <c r="H387" s="13"/>
      <c r="I387" s="13">
        <f>I388+I394+I410+I415+I418+I414</f>
        <v>0</v>
      </c>
      <c r="J387" s="13">
        <f>J388+J394+J410+J415+J418+J414</f>
        <v>0</v>
      </c>
      <c r="K387" s="13">
        <f>K388+K394+K410+K415+K418+K414</f>
        <v>0</v>
      </c>
      <c r="L387" s="13">
        <f>L388+L394+L410+L415+L418+L414</f>
        <v>0</v>
      </c>
      <c r="M387" s="14"/>
      <c r="N387" s="13">
        <f>N388+N394+N410+N415+N418+N414</f>
        <v>0</v>
      </c>
      <c r="O387" s="13">
        <f>O388+O394+O410+O415+O418+O414</f>
        <v>0</v>
      </c>
      <c r="P387" s="13">
        <f>P388+P394+P410+P415+P418+P414</f>
        <v>341334</v>
      </c>
      <c r="Q387" s="13">
        <f>Q388+Q394+Q410+Q415+Q418+Q414</f>
        <v>0</v>
      </c>
      <c r="R387" s="13"/>
      <c r="S387" s="13">
        <f>S388+S394+S410+S415+S418+S414</f>
        <v>0</v>
      </c>
      <c r="T387" s="13">
        <f>T388+T394+T410+T415+T418+T414</f>
        <v>0</v>
      </c>
      <c r="U387" s="13"/>
      <c r="V387" s="13">
        <f>V388+V394+V410+V415+V418+V414</f>
        <v>0</v>
      </c>
      <c r="W387" s="13">
        <f>W388+W394+W410+W415+W418+W414</f>
        <v>0</v>
      </c>
    </row>
    <row r="388" spans="1:23" ht="30.75" customHeight="1" thickBot="1" x14ac:dyDescent="0.3">
      <c r="A388" s="26" t="s">
        <v>197</v>
      </c>
      <c r="B388" s="26" t="s">
        <v>198</v>
      </c>
      <c r="C388" s="26"/>
      <c r="D388" s="26">
        <f>SUM(D389:D393)</f>
        <v>18457</v>
      </c>
      <c r="E388" s="26">
        <f>SUM(E389:E393)</f>
        <v>0</v>
      </c>
      <c r="F388" s="26">
        <f>SUM(F389:F393)</f>
        <v>18457</v>
      </c>
      <c r="G388" s="26">
        <f>SUM(G389:G393)</f>
        <v>0</v>
      </c>
      <c r="H388" s="26"/>
      <c r="I388" s="26">
        <f>SUM(I389:I393)</f>
        <v>0</v>
      </c>
      <c r="J388" s="26">
        <f>SUM(J389:J393)</f>
        <v>0</v>
      </c>
      <c r="K388" s="26">
        <f>SUM(K389:K393)</f>
        <v>0</v>
      </c>
      <c r="L388" s="26">
        <f>SUM(L389:L393)</f>
        <v>0</v>
      </c>
      <c r="M388" s="27"/>
      <c r="N388" s="26">
        <f>SUM(N389:N393)</f>
        <v>0</v>
      </c>
      <c r="O388" s="26">
        <f>SUM(O389:O393)</f>
        <v>0</v>
      </c>
      <c r="P388" s="26">
        <f>SUM(P389:P393)</f>
        <v>18457</v>
      </c>
      <c r="Q388" s="26">
        <f>SUM(Q389:Q393)</f>
        <v>0</v>
      </c>
      <c r="R388" s="26"/>
      <c r="S388" s="26">
        <f>SUM(S389:S393)</f>
        <v>0</v>
      </c>
      <c r="T388" s="26">
        <f>SUM(T389:T393)</f>
        <v>0</v>
      </c>
      <c r="U388" s="26"/>
      <c r="V388" s="26">
        <f>SUM(V389:V393)</f>
        <v>0</v>
      </c>
      <c r="W388" s="26">
        <f>SUM(W389:W393)</f>
        <v>0</v>
      </c>
    </row>
    <row r="389" spans="1:23" ht="30.75" customHeight="1" thickBot="1" x14ac:dyDescent="0.3">
      <c r="A389" s="17" t="s">
        <v>190</v>
      </c>
      <c r="B389" s="18" t="s">
        <v>523</v>
      </c>
      <c r="C389" s="17" t="s">
        <v>55</v>
      </c>
      <c r="D389" s="17">
        <v>2761</v>
      </c>
      <c r="E389" s="17">
        <v>0</v>
      </c>
      <c r="F389" s="17">
        <f>I389+N389+P389+S389+V389</f>
        <v>2761</v>
      </c>
      <c r="G389" s="17">
        <v>0</v>
      </c>
      <c r="H389" s="17"/>
      <c r="I389" s="17">
        <v>0</v>
      </c>
      <c r="J389" s="17">
        <v>0</v>
      </c>
      <c r="K389" s="17">
        <v>0</v>
      </c>
      <c r="L389" s="17">
        <v>0</v>
      </c>
      <c r="M389" s="17"/>
      <c r="N389" s="17">
        <v>0</v>
      </c>
      <c r="O389" s="17">
        <v>0</v>
      </c>
      <c r="P389" s="17">
        <v>2761</v>
      </c>
      <c r="Q389" s="17">
        <v>0</v>
      </c>
      <c r="R389" s="17"/>
      <c r="S389" s="17">
        <v>0</v>
      </c>
      <c r="T389" s="17">
        <v>0</v>
      </c>
      <c r="U389" s="17"/>
      <c r="V389" s="17">
        <v>0</v>
      </c>
      <c r="W389" s="17">
        <v>0</v>
      </c>
    </row>
    <row r="390" spans="1:23" ht="60.75" customHeight="1" thickBot="1" x14ac:dyDescent="0.3">
      <c r="A390" s="17" t="s">
        <v>190</v>
      </c>
      <c r="B390" s="18" t="s">
        <v>524</v>
      </c>
      <c r="C390" s="17" t="s">
        <v>55</v>
      </c>
      <c r="D390" s="17">
        <v>6033</v>
      </c>
      <c r="E390" s="17">
        <v>0</v>
      </c>
      <c r="F390" s="17">
        <f>I390+N390+P390+S390+V390</f>
        <v>6033</v>
      </c>
      <c r="G390" s="17">
        <v>0</v>
      </c>
      <c r="H390" s="17"/>
      <c r="I390" s="17">
        <v>0</v>
      </c>
      <c r="J390" s="17">
        <v>0</v>
      </c>
      <c r="K390" s="17">
        <v>0</v>
      </c>
      <c r="L390" s="17">
        <v>0</v>
      </c>
      <c r="M390" s="17"/>
      <c r="N390" s="17">
        <v>0</v>
      </c>
      <c r="O390" s="17">
        <v>0</v>
      </c>
      <c r="P390" s="17">
        <v>6033</v>
      </c>
      <c r="Q390" s="17">
        <v>0</v>
      </c>
      <c r="R390" s="17"/>
      <c r="S390" s="17">
        <v>0</v>
      </c>
      <c r="T390" s="17">
        <v>0</v>
      </c>
      <c r="U390" s="17"/>
      <c r="V390" s="17">
        <v>0</v>
      </c>
      <c r="W390" s="17">
        <v>0</v>
      </c>
    </row>
    <row r="391" spans="1:23" ht="30.75" customHeight="1" thickBot="1" x14ac:dyDescent="0.3">
      <c r="A391" s="17" t="s">
        <v>190</v>
      </c>
      <c r="B391" s="18" t="s">
        <v>525</v>
      </c>
      <c r="C391" s="17" t="s">
        <v>55</v>
      </c>
      <c r="D391" s="17">
        <v>5522</v>
      </c>
      <c r="E391" s="17">
        <v>0</v>
      </c>
      <c r="F391" s="17">
        <f>I391+N391+P391+S391+V391</f>
        <v>5522</v>
      </c>
      <c r="G391" s="17">
        <v>0</v>
      </c>
      <c r="H391" s="17"/>
      <c r="I391" s="17">
        <v>0</v>
      </c>
      <c r="J391" s="17">
        <v>0</v>
      </c>
      <c r="K391" s="17">
        <v>0</v>
      </c>
      <c r="L391" s="17">
        <v>0</v>
      </c>
      <c r="M391" s="17"/>
      <c r="N391" s="17">
        <v>0</v>
      </c>
      <c r="O391" s="17">
        <v>0</v>
      </c>
      <c r="P391" s="17">
        <v>5522</v>
      </c>
      <c r="Q391" s="17">
        <v>0</v>
      </c>
      <c r="R391" s="17"/>
      <c r="S391" s="17">
        <v>0</v>
      </c>
      <c r="T391" s="17">
        <v>0</v>
      </c>
      <c r="U391" s="17"/>
      <c r="V391" s="17">
        <v>0</v>
      </c>
      <c r="W391" s="17">
        <v>0</v>
      </c>
    </row>
    <row r="392" spans="1:23" ht="30.75" customHeight="1" thickBot="1" x14ac:dyDescent="0.3">
      <c r="A392" s="17" t="s">
        <v>190</v>
      </c>
      <c r="B392" s="44" t="s">
        <v>526</v>
      </c>
      <c r="C392" s="17" t="s">
        <v>55</v>
      </c>
      <c r="D392" s="17">
        <v>1380</v>
      </c>
      <c r="E392" s="17">
        <v>0</v>
      </c>
      <c r="F392" s="17">
        <f>I392+N392+P392+T392+V392</f>
        <v>1380</v>
      </c>
      <c r="G392" s="17">
        <v>0</v>
      </c>
      <c r="H392" s="17"/>
      <c r="I392" s="17">
        <v>0</v>
      </c>
      <c r="J392" s="17">
        <v>0</v>
      </c>
      <c r="K392" s="17">
        <v>0</v>
      </c>
      <c r="L392" s="17">
        <v>0</v>
      </c>
      <c r="M392" s="17"/>
      <c r="N392" s="17"/>
      <c r="O392" s="17">
        <v>0</v>
      </c>
      <c r="P392" s="17">
        <v>1380</v>
      </c>
      <c r="Q392" s="17">
        <v>0</v>
      </c>
      <c r="R392" s="17"/>
      <c r="S392" s="45">
        <v>0</v>
      </c>
      <c r="T392" s="17">
        <v>0</v>
      </c>
      <c r="U392" s="17"/>
      <c r="V392" s="17">
        <v>0</v>
      </c>
      <c r="W392" s="17">
        <v>0</v>
      </c>
    </row>
    <row r="393" spans="1:23" ht="30.75" customHeight="1" thickBot="1" x14ac:dyDescent="0.3">
      <c r="A393" s="17" t="s">
        <v>190</v>
      </c>
      <c r="B393" s="18" t="s">
        <v>527</v>
      </c>
      <c r="C393" s="17" t="s">
        <v>55</v>
      </c>
      <c r="D393" s="17">
        <v>2761</v>
      </c>
      <c r="E393" s="17">
        <v>0</v>
      </c>
      <c r="F393" s="17">
        <f>I393+N393+P393+S393+V393</f>
        <v>2761</v>
      </c>
      <c r="G393" s="17">
        <v>0</v>
      </c>
      <c r="H393" s="17"/>
      <c r="I393" s="17">
        <v>0</v>
      </c>
      <c r="J393" s="17">
        <v>0</v>
      </c>
      <c r="K393" s="17">
        <v>0</v>
      </c>
      <c r="L393" s="17">
        <v>0</v>
      </c>
      <c r="M393" s="17"/>
      <c r="N393" s="17">
        <v>0</v>
      </c>
      <c r="O393" s="17">
        <v>0</v>
      </c>
      <c r="P393" s="17">
        <v>2761</v>
      </c>
      <c r="Q393" s="17">
        <v>0</v>
      </c>
      <c r="R393" s="17"/>
      <c r="S393" s="17">
        <v>0</v>
      </c>
      <c r="T393" s="17">
        <v>0</v>
      </c>
      <c r="U393" s="17"/>
      <c r="V393" s="17">
        <v>0</v>
      </c>
      <c r="W393" s="17">
        <v>0</v>
      </c>
    </row>
    <row r="394" spans="1:23" ht="45.75" customHeight="1" thickBot="1" x14ac:dyDescent="0.3">
      <c r="A394" s="26" t="s">
        <v>202</v>
      </c>
      <c r="B394" s="26" t="s">
        <v>203</v>
      </c>
      <c r="C394" s="26"/>
      <c r="D394" s="26">
        <f>SUM(D395:D409)</f>
        <v>105625</v>
      </c>
      <c r="E394" s="26">
        <f>SUM(E395:E409)</f>
        <v>9095</v>
      </c>
      <c r="F394" s="26">
        <f>SUM(F395:F409)</f>
        <v>98624</v>
      </c>
      <c r="G394" s="26">
        <f>SUM(G395:G409)</f>
        <v>0</v>
      </c>
      <c r="H394" s="26"/>
      <c r="I394" s="26">
        <f>SUM(I395:I409)</f>
        <v>0</v>
      </c>
      <c r="J394" s="26">
        <f>SUM(J395:J409)</f>
        <v>0</v>
      </c>
      <c r="K394" s="26">
        <f>SUM(K395:K409)</f>
        <v>0</v>
      </c>
      <c r="L394" s="26">
        <f>SUM(L395:L409)</f>
        <v>0</v>
      </c>
      <c r="M394" s="27"/>
      <c r="N394" s="26">
        <f>SUM(N395:N409)</f>
        <v>0</v>
      </c>
      <c r="O394" s="26">
        <f>SUM(O395:O409)</f>
        <v>0</v>
      </c>
      <c r="P394" s="26">
        <f>SUM(P395:P409)</f>
        <v>98624</v>
      </c>
      <c r="Q394" s="26">
        <f>SUM(Q395:Q409)</f>
        <v>0</v>
      </c>
      <c r="R394" s="26"/>
      <c r="S394" s="26">
        <f>SUM(S395:S409)</f>
        <v>0</v>
      </c>
      <c r="T394" s="26">
        <f>SUM(T395:T409)</f>
        <v>0</v>
      </c>
      <c r="U394" s="26"/>
      <c r="V394" s="26">
        <f>SUM(V395:V409)</f>
        <v>0</v>
      </c>
      <c r="W394" s="26">
        <f>SUM(W395:W409)</f>
        <v>0</v>
      </c>
    </row>
    <row r="395" spans="1:23" ht="45.75" customHeight="1" thickBot="1" x14ac:dyDescent="0.3">
      <c r="A395" s="17" t="s">
        <v>190</v>
      </c>
      <c r="B395" s="18" t="s">
        <v>528</v>
      </c>
      <c r="C395" s="17" t="s">
        <v>55</v>
      </c>
      <c r="D395" s="17">
        <v>2037</v>
      </c>
      <c r="E395" s="17">
        <v>0</v>
      </c>
      <c r="F395" s="17">
        <f t="shared" ref="F395:F409" si="28">I395+N395+P395+S395+V395</f>
        <v>2037</v>
      </c>
      <c r="G395" s="17">
        <v>0</v>
      </c>
      <c r="H395" s="17"/>
      <c r="I395" s="17">
        <v>0</v>
      </c>
      <c r="J395" s="17">
        <v>0</v>
      </c>
      <c r="K395" s="17">
        <v>0</v>
      </c>
      <c r="L395" s="17">
        <v>0</v>
      </c>
      <c r="M395" s="17"/>
      <c r="N395" s="17">
        <v>0</v>
      </c>
      <c r="O395" s="17">
        <v>0</v>
      </c>
      <c r="P395" s="17">
        <v>2037</v>
      </c>
      <c r="Q395" s="17">
        <v>0</v>
      </c>
      <c r="R395" s="17"/>
      <c r="S395" s="17">
        <v>0</v>
      </c>
      <c r="T395" s="17">
        <v>0</v>
      </c>
      <c r="U395" s="17"/>
      <c r="V395" s="17">
        <v>0</v>
      </c>
      <c r="W395" s="17">
        <v>0</v>
      </c>
    </row>
    <row r="396" spans="1:23" ht="30.75" customHeight="1" thickBot="1" x14ac:dyDescent="0.3">
      <c r="A396" s="17" t="s">
        <v>190</v>
      </c>
      <c r="B396" s="46" t="s">
        <v>529</v>
      </c>
      <c r="C396" s="17" t="s">
        <v>55</v>
      </c>
      <c r="D396" s="17">
        <v>3375</v>
      </c>
      <c r="E396" s="17">
        <v>0</v>
      </c>
      <c r="F396" s="17">
        <f t="shared" si="28"/>
        <v>3375</v>
      </c>
      <c r="G396" s="17">
        <v>0</v>
      </c>
      <c r="H396" s="17"/>
      <c r="I396" s="17">
        <v>0</v>
      </c>
      <c r="J396" s="17">
        <v>0</v>
      </c>
      <c r="K396" s="17">
        <v>0</v>
      </c>
      <c r="L396" s="17">
        <v>0</v>
      </c>
      <c r="M396" s="17"/>
      <c r="N396" s="17">
        <v>0</v>
      </c>
      <c r="O396" s="17">
        <v>0</v>
      </c>
      <c r="P396" s="17">
        <v>3375</v>
      </c>
      <c r="Q396" s="17">
        <v>0</v>
      </c>
      <c r="R396" s="17"/>
      <c r="S396" s="17">
        <v>0</v>
      </c>
      <c r="T396" s="17">
        <v>0</v>
      </c>
      <c r="U396" s="17"/>
      <c r="V396" s="17">
        <v>0</v>
      </c>
      <c r="W396" s="17">
        <v>0</v>
      </c>
    </row>
    <row r="397" spans="1:23" ht="60.75" customHeight="1" thickBot="1" x14ac:dyDescent="0.3">
      <c r="A397" s="17" t="s">
        <v>190</v>
      </c>
      <c r="B397" s="47" t="s">
        <v>530</v>
      </c>
      <c r="C397" s="17" t="s">
        <v>55</v>
      </c>
      <c r="D397" s="17">
        <v>24542</v>
      </c>
      <c r="E397" s="17">
        <v>0</v>
      </c>
      <c r="F397" s="17">
        <f t="shared" si="28"/>
        <v>24542</v>
      </c>
      <c r="G397" s="17">
        <v>0</v>
      </c>
      <c r="H397" s="17"/>
      <c r="I397" s="17">
        <v>0</v>
      </c>
      <c r="J397" s="17">
        <v>0</v>
      </c>
      <c r="K397" s="17">
        <v>0</v>
      </c>
      <c r="L397" s="17">
        <v>0</v>
      </c>
      <c r="M397" s="17"/>
      <c r="N397" s="17">
        <v>0</v>
      </c>
      <c r="O397" s="17">
        <v>0</v>
      </c>
      <c r="P397" s="17">
        <v>24542</v>
      </c>
      <c r="Q397" s="17">
        <v>0</v>
      </c>
      <c r="R397" s="17"/>
      <c r="S397" s="17">
        <v>0</v>
      </c>
      <c r="T397" s="17">
        <v>0</v>
      </c>
      <c r="U397" s="17"/>
      <c r="V397" s="17">
        <v>0</v>
      </c>
      <c r="W397" s="17">
        <v>0</v>
      </c>
    </row>
    <row r="398" spans="1:23" ht="30.75" customHeight="1" thickBot="1" x14ac:dyDescent="0.3">
      <c r="A398" s="17" t="s">
        <v>190</v>
      </c>
      <c r="B398" s="48" t="s">
        <v>531</v>
      </c>
      <c r="C398" s="17" t="s">
        <v>55</v>
      </c>
      <c r="D398" s="17">
        <v>4295</v>
      </c>
      <c r="E398" s="17">
        <v>0</v>
      </c>
      <c r="F398" s="17">
        <f t="shared" si="28"/>
        <v>4295</v>
      </c>
      <c r="G398" s="17">
        <v>0</v>
      </c>
      <c r="H398" s="17"/>
      <c r="I398" s="17">
        <v>0</v>
      </c>
      <c r="J398" s="17">
        <v>0</v>
      </c>
      <c r="K398" s="17">
        <v>0</v>
      </c>
      <c r="L398" s="17">
        <v>0</v>
      </c>
      <c r="M398" s="17"/>
      <c r="N398" s="17">
        <v>0</v>
      </c>
      <c r="O398" s="17">
        <v>0</v>
      </c>
      <c r="P398" s="17">
        <v>4295</v>
      </c>
      <c r="Q398" s="17">
        <v>0</v>
      </c>
      <c r="R398" s="17"/>
      <c r="S398" s="17">
        <v>0</v>
      </c>
      <c r="T398" s="17">
        <v>0</v>
      </c>
      <c r="U398" s="17"/>
      <c r="V398" s="17">
        <v>0</v>
      </c>
      <c r="W398" s="17">
        <v>0</v>
      </c>
    </row>
    <row r="399" spans="1:23" ht="45.75" customHeight="1" thickBot="1" x14ac:dyDescent="0.3">
      <c r="A399" s="17" t="s">
        <v>190</v>
      </c>
      <c r="B399" s="49" t="s">
        <v>532</v>
      </c>
      <c r="C399" s="17" t="s">
        <v>55</v>
      </c>
      <c r="D399" s="17">
        <v>5522</v>
      </c>
      <c r="E399" s="17">
        <v>0</v>
      </c>
      <c r="F399" s="17">
        <f t="shared" si="28"/>
        <v>5522</v>
      </c>
      <c r="G399" s="17">
        <v>0</v>
      </c>
      <c r="H399" s="17"/>
      <c r="I399" s="17">
        <v>0</v>
      </c>
      <c r="J399" s="17">
        <v>0</v>
      </c>
      <c r="K399" s="17">
        <v>0</v>
      </c>
      <c r="L399" s="17">
        <v>0</v>
      </c>
      <c r="M399" s="17"/>
      <c r="N399" s="17">
        <v>0</v>
      </c>
      <c r="O399" s="17">
        <v>0</v>
      </c>
      <c r="P399" s="17">
        <v>5522</v>
      </c>
      <c r="Q399" s="17">
        <v>0</v>
      </c>
      <c r="R399" s="17"/>
      <c r="S399" s="17">
        <v>0</v>
      </c>
      <c r="T399" s="17">
        <v>0</v>
      </c>
      <c r="U399" s="17"/>
      <c r="V399" s="17">
        <v>0</v>
      </c>
      <c r="W399" s="17">
        <v>0</v>
      </c>
    </row>
    <row r="400" spans="1:23" ht="35.25" customHeight="1" thickBot="1" x14ac:dyDescent="0.3">
      <c r="A400" s="17" t="s">
        <v>190</v>
      </c>
      <c r="B400" s="46" t="s">
        <v>533</v>
      </c>
      <c r="C400" s="17" t="s">
        <v>55</v>
      </c>
      <c r="D400" s="17">
        <v>3334</v>
      </c>
      <c r="E400" s="17">
        <v>0</v>
      </c>
      <c r="F400" s="17">
        <f t="shared" si="28"/>
        <v>3334</v>
      </c>
      <c r="G400" s="17">
        <v>0</v>
      </c>
      <c r="H400" s="17"/>
      <c r="I400" s="17">
        <v>0</v>
      </c>
      <c r="J400" s="17">
        <v>0</v>
      </c>
      <c r="K400" s="17">
        <v>0</v>
      </c>
      <c r="L400" s="17">
        <v>0</v>
      </c>
      <c r="M400" s="17"/>
      <c r="N400" s="17">
        <v>0</v>
      </c>
      <c r="O400" s="17">
        <v>0</v>
      </c>
      <c r="P400" s="17">
        <v>3334</v>
      </c>
      <c r="Q400" s="17">
        <v>0</v>
      </c>
      <c r="R400" s="17"/>
      <c r="S400" s="17">
        <v>0</v>
      </c>
      <c r="T400" s="17">
        <v>0</v>
      </c>
      <c r="U400" s="17"/>
      <c r="V400" s="17">
        <v>0</v>
      </c>
      <c r="W400" s="17">
        <v>0</v>
      </c>
    </row>
    <row r="401" spans="1:23" ht="30.75" customHeight="1" thickBot="1" x14ac:dyDescent="0.3">
      <c r="A401" s="17" t="s">
        <v>190</v>
      </c>
      <c r="B401" s="46" t="s">
        <v>534</v>
      </c>
      <c r="C401" s="17" t="s">
        <v>55</v>
      </c>
      <c r="D401" s="17">
        <v>3855</v>
      </c>
      <c r="E401" s="17">
        <v>0</v>
      </c>
      <c r="F401" s="17">
        <f t="shared" si="28"/>
        <v>3855</v>
      </c>
      <c r="G401" s="17">
        <v>0</v>
      </c>
      <c r="H401" s="17"/>
      <c r="I401" s="17">
        <v>0</v>
      </c>
      <c r="J401" s="17">
        <v>0</v>
      </c>
      <c r="K401" s="17">
        <v>0</v>
      </c>
      <c r="L401" s="17">
        <v>0</v>
      </c>
      <c r="M401" s="17"/>
      <c r="N401" s="17">
        <v>0</v>
      </c>
      <c r="O401" s="17">
        <v>0</v>
      </c>
      <c r="P401" s="17">
        <v>3855</v>
      </c>
      <c r="Q401" s="17">
        <v>0</v>
      </c>
      <c r="R401" s="17"/>
      <c r="S401" s="17">
        <v>0</v>
      </c>
      <c r="T401" s="17">
        <v>0</v>
      </c>
      <c r="U401" s="17"/>
      <c r="V401" s="17">
        <v>0</v>
      </c>
      <c r="W401" s="17">
        <v>0</v>
      </c>
    </row>
    <row r="402" spans="1:23" ht="45.75" customHeight="1" thickBot="1" x14ac:dyDescent="0.3">
      <c r="A402" s="17" t="s">
        <v>190</v>
      </c>
      <c r="B402" s="46" t="s">
        <v>605</v>
      </c>
      <c r="C402" s="17" t="s">
        <v>55</v>
      </c>
      <c r="D402" s="17">
        <v>4500</v>
      </c>
      <c r="E402" s="17">
        <v>0</v>
      </c>
      <c r="F402" s="17">
        <f t="shared" si="28"/>
        <v>4500</v>
      </c>
      <c r="G402" s="17">
        <v>0</v>
      </c>
      <c r="H402" s="17"/>
      <c r="I402" s="17">
        <v>0</v>
      </c>
      <c r="J402" s="17">
        <v>0</v>
      </c>
      <c r="K402" s="17">
        <v>0</v>
      </c>
      <c r="L402" s="17">
        <v>0</v>
      </c>
      <c r="M402" s="17"/>
      <c r="N402" s="17">
        <v>0</v>
      </c>
      <c r="O402" s="17">
        <v>0</v>
      </c>
      <c r="P402" s="17">
        <v>4500</v>
      </c>
      <c r="Q402" s="17">
        <v>0</v>
      </c>
      <c r="R402" s="17"/>
      <c r="S402" s="17">
        <v>0</v>
      </c>
      <c r="T402" s="17">
        <v>0</v>
      </c>
      <c r="U402" s="17"/>
      <c r="V402" s="17">
        <v>0</v>
      </c>
      <c r="W402" s="17">
        <v>0</v>
      </c>
    </row>
    <row r="403" spans="1:23" ht="45.75" thickBot="1" x14ac:dyDescent="0.3">
      <c r="A403" s="17" t="s">
        <v>190</v>
      </c>
      <c r="B403" s="46" t="s">
        <v>606</v>
      </c>
      <c r="C403" s="17" t="s">
        <v>55</v>
      </c>
      <c r="D403" s="17">
        <v>6360</v>
      </c>
      <c r="E403" s="17">
        <v>0</v>
      </c>
      <c r="F403" s="17">
        <f t="shared" si="28"/>
        <v>6360</v>
      </c>
      <c r="G403" s="17">
        <v>0</v>
      </c>
      <c r="H403" s="17"/>
      <c r="I403" s="17">
        <v>0</v>
      </c>
      <c r="J403" s="17">
        <v>0</v>
      </c>
      <c r="K403" s="17">
        <v>0</v>
      </c>
      <c r="L403" s="17">
        <v>0</v>
      </c>
      <c r="M403" s="17"/>
      <c r="N403" s="17">
        <v>0</v>
      </c>
      <c r="O403" s="17">
        <v>0</v>
      </c>
      <c r="P403" s="17">
        <v>6360</v>
      </c>
      <c r="Q403" s="17">
        <v>0</v>
      </c>
      <c r="R403" s="17"/>
      <c r="S403" s="17">
        <v>0</v>
      </c>
      <c r="T403" s="17">
        <v>0</v>
      </c>
      <c r="U403" s="17"/>
      <c r="V403" s="17">
        <v>0</v>
      </c>
      <c r="W403" s="17">
        <v>0</v>
      </c>
    </row>
    <row r="404" spans="1:23" ht="45.75" thickBot="1" x14ac:dyDescent="0.3">
      <c r="A404" s="17" t="s">
        <v>190</v>
      </c>
      <c r="B404" s="46" t="s">
        <v>607</v>
      </c>
      <c r="C404" s="17" t="s">
        <v>55</v>
      </c>
      <c r="D404" s="17">
        <v>2136</v>
      </c>
      <c r="E404" s="17">
        <v>0</v>
      </c>
      <c r="F404" s="17">
        <f t="shared" si="28"/>
        <v>2136</v>
      </c>
      <c r="G404" s="17">
        <v>0</v>
      </c>
      <c r="H404" s="17"/>
      <c r="I404" s="17">
        <v>0</v>
      </c>
      <c r="J404" s="17">
        <v>0</v>
      </c>
      <c r="K404" s="17">
        <v>0</v>
      </c>
      <c r="L404" s="17">
        <v>0</v>
      </c>
      <c r="M404" s="17"/>
      <c r="N404" s="17">
        <v>0</v>
      </c>
      <c r="O404" s="17">
        <v>0</v>
      </c>
      <c r="P404" s="17">
        <v>2136</v>
      </c>
      <c r="Q404" s="17">
        <v>0</v>
      </c>
      <c r="R404" s="17"/>
      <c r="S404" s="17">
        <v>0</v>
      </c>
      <c r="T404" s="17">
        <v>0</v>
      </c>
      <c r="U404" s="17"/>
      <c r="V404" s="17">
        <v>0</v>
      </c>
      <c r="W404" s="17">
        <v>0</v>
      </c>
    </row>
    <row r="405" spans="1:23" ht="47.25" customHeight="1" thickBot="1" x14ac:dyDescent="0.3">
      <c r="A405" s="17" t="s">
        <v>190</v>
      </c>
      <c r="B405" s="50" t="s">
        <v>535</v>
      </c>
      <c r="C405" s="17" t="s">
        <v>43</v>
      </c>
      <c r="D405" s="17">
        <v>23110</v>
      </c>
      <c r="E405" s="17">
        <v>9095</v>
      </c>
      <c r="F405" s="17">
        <f t="shared" si="28"/>
        <v>16109</v>
      </c>
      <c r="G405" s="17">
        <v>0</v>
      </c>
      <c r="H405" s="17"/>
      <c r="I405" s="17">
        <v>0</v>
      </c>
      <c r="J405" s="17">
        <v>0</v>
      </c>
      <c r="K405" s="17">
        <v>0</v>
      </c>
      <c r="L405" s="17">
        <v>0</v>
      </c>
      <c r="M405" s="17"/>
      <c r="N405" s="17">
        <v>0</v>
      </c>
      <c r="O405" s="17">
        <v>0</v>
      </c>
      <c r="P405" s="17">
        <v>16109</v>
      </c>
      <c r="Q405" s="17">
        <v>0</v>
      </c>
      <c r="R405" s="17"/>
      <c r="S405" s="17">
        <v>0</v>
      </c>
      <c r="T405" s="17">
        <v>0</v>
      </c>
      <c r="U405" s="17"/>
      <c r="V405" s="17">
        <v>0</v>
      </c>
      <c r="W405" s="17">
        <v>0</v>
      </c>
    </row>
    <row r="406" spans="1:23" ht="30.75" customHeight="1" thickBot="1" x14ac:dyDescent="0.3">
      <c r="A406" s="17" t="s">
        <v>190</v>
      </c>
      <c r="B406" s="18" t="s">
        <v>536</v>
      </c>
      <c r="C406" s="17" t="s">
        <v>55</v>
      </c>
      <c r="D406" s="17">
        <v>15339</v>
      </c>
      <c r="E406" s="17">
        <v>0</v>
      </c>
      <c r="F406" s="17">
        <f t="shared" si="28"/>
        <v>15339</v>
      </c>
      <c r="G406" s="17">
        <v>0</v>
      </c>
      <c r="H406" s="17"/>
      <c r="I406" s="17">
        <v>0</v>
      </c>
      <c r="J406" s="17">
        <v>0</v>
      </c>
      <c r="K406" s="17">
        <v>0</v>
      </c>
      <c r="L406" s="17">
        <v>0</v>
      </c>
      <c r="M406" s="17"/>
      <c r="N406" s="17">
        <v>0</v>
      </c>
      <c r="O406" s="17">
        <v>0</v>
      </c>
      <c r="P406" s="17">
        <v>15339</v>
      </c>
      <c r="Q406" s="17">
        <v>0</v>
      </c>
      <c r="R406" s="17"/>
      <c r="S406" s="17">
        <v>0</v>
      </c>
      <c r="T406" s="17">
        <v>0</v>
      </c>
      <c r="U406" s="17"/>
      <c r="V406" s="17">
        <v>0</v>
      </c>
      <c r="W406" s="17">
        <v>0</v>
      </c>
    </row>
    <row r="407" spans="1:23" ht="30.75" customHeight="1" thickBot="1" x14ac:dyDescent="0.3">
      <c r="A407" s="17" t="s">
        <v>190</v>
      </c>
      <c r="B407" s="18" t="s">
        <v>537</v>
      </c>
      <c r="C407" s="17" t="s">
        <v>55</v>
      </c>
      <c r="D407" s="17">
        <v>3068</v>
      </c>
      <c r="E407" s="17">
        <v>0</v>
      </c>
      <c r="F407" s="17">
        <f t="shared" si="28"/>
        <v>3068</v>
      </c>
      <c r="G407" s="17">
        <v>0</v>
      </c>
      <c r="H407" s="17"/>
      <c r="I407" s="17">
        <v>0</v>
      </c>
      <c r="J407" s="17">
        <v>0</v>
      </c>
      <c r="K407" s="17">
        <v>0</v>
      </c>
      <c r="L407" s="17">
        <v>0</v>
      </c>
      <c r="M407" s="17"/>
      <c r="N407" s="17">
        <v>0</v>
      </c>
      <c r="O407" s="17">
        <v>0</v>
      </c>
      <c r="P407" s="17">
        <v>3068</v>
      </c>
      <c r="Q407" s="17">
        <v>0</v>
      </c>
      <c r="R407" s="17"/>
      <c r="S407" s="17">
        <v>0</v>
      </c>
      <c r="T407" s="17">
        <v>0</v>
      </c>
      <c r="U407" s="17"/>
      <c r="V407" s="17">
        <v>0</v>
      </c>
      <c r="W407" s="17">
        <v>0</v>
      </c>
    </row>
    <row r="408" spans="1:23" ht="45.75" customHeight="1" thickBot="1" x14ac:dyDescent="0.3">
      <c r="A408" s="17" t="s">
        <v>190</v>
      </c>
      <c r="B408" s="18" t="s">
        <v>538</v>
      </c>
      <c r="C408" s="17" t="s">
        <v>55</v>
      </c>
      <c r="D408" s="17">
        <v>1851</v>
      </c>
      <c r="E408" s="17">
        <v>0</v>
      </c>
      <c r="F408" s="17">
        <f t="shared" si="28"/>
        <v>1851</v>
      </c>
      <c r="G408" s="17">
        <v>0</v>
      </c>
      <c r="H408" s="17"/>
      <c r="I408" s="17">
        <v>0</v>
      </c>
      <c r="J408" s="17">
        <v>0</v>
      </c>
      <c r="K408" s="17">
        <v>0</v>
      </c>
      <c r="L408" s="17">
        <v>0</v>
      </c>
      <c r="M408" s="17"/>
      <c r="N408" s="17">
        <v>0</v>
      </c>
      <c r="O408" s="17">
        <v>0</v>
      </c>
      <c r="P408" s="17">
        <v>1851</v>
      </c>
      <c r="Q408" s="17">
        <v>0</v>
      </c>
      <c r="R408" s="17"/>
      <c r="S408" s="17">
        <v>0</v>
      </c>
      <c r="T408" s="17">
        <v>0</v>
      </c>
      <c r="U408" s="17"/>
      <c r="V408" s="17">
        <v>0</v>
      </c>
      <c r="W408" s="17">
        <v>0</v>
      </c>
    </row>
    <row r="409" spans="1:23" ht="30.75" customHeight="1" thickBot="1" x14ac:dyDescent="0.3">
      <c r="A409" s="17" t="s">
        <v>190</v>
      </c>
      <c r="B409" s="18" t="s">
        <v>539</v>
      </c>
      <c r="C409" s="17" t="s">
        <v>37</v>
      </c>
      <c r="D409" s="17">
        <v>2301</v>
      </c>
      <c r="E409" s="17">
        <v>0</v>
      </c>
      <c r="F409" s="17">
        <f t="shared" si="28"/>
        <v>2301</v>
      </c>
      <c r="G409" s="17">
        <v>0</v>
      </c>
      <c r="H409" s="17"/>
      <c r="I409" s="17">
        <v>0</v>
      </c>
      <c r="J409" s="17">
        <v>0</v>
      </c>
      <c r="K409" s="17">
        <v>0</v>
      </c>
      <c r="L409" s="17">
        <v>0</v>
      </c>
      <c r="M409" s="17"/>
      <c r="N409" s="17">
        <v>0</v>
      </c>
      <c r="O409" s="17">
        <v>0</v>
      </c>
      <c r="P409" s="17">
        <v>2301</v>
      </c>
      <c r="Q409" s="17">
        <v>0</v>
      </c>
      <c r="R409" s="17"/>
      <c r="S409" s="17">
        <v>0</v>
      </c>
      <c r="T409" s="17">
        <v>0</v>
      </c>
      <c r="U409" s="17"/>
      <c r="V409" s="17">
        <v>0</v>
      </c>
      <c r="W409" s="17">
        <v>0</v>
      </c>
    </row>
    <row r="410" spans="1:23" ht="45.75" customHeight="1" thickBot="1" x14ac:dyDescent="0.3">
      <c r="A410" s="26" t="s">
        <v>211</v>
      </c>
      <c r="B410" s="26" t="s">
        <v>212</v>
      </c>
      <c r="C410" s="26"/>
      <c r="D410" s="26">
        <f>SUM(D411:D413)</f>
        <v>183094</v>
      </c>
      <c r="E410" s="26">
        <f>SUM(E411:E413)</f>
        <v>0</v>
      </c>
      <c r="F410" s="26">
        <f>SUM(F411:F413)</f>
        <v>183094</v>
      </c>
      <c r="G410" s="26">
        <f>SUM(G411:G413)</f>
        <v>0</v>
      </c>
      <c r="H410" s="26"/>
      <c r="I410" s="26">
        <f>SUM(I411:I413)</f>
        <v>0</v>
      </c>
      <c r="J410" s="26">
        <f>SUM(J411:J413)</f>
        <v>0</v>
      </c>
      <c r="K410" s="26">
        <f>SUM(K411:K413)</f>
        <v>0</v>
      </c>
      <c r="L410" s="26">
        <f>SUM(L411:L413)</f>
        <v>0</v>
      </c>
      <c r="M410" s="27"/>
      <c r="N410" s="26">
        <f>SUM(N411:N413)</f>
        <v>0</v>
      </c>
      <c r="O410" s="26">
        <f>SUM(O411:O413)</f>
        <v>0</v>
      </c>
      <c r="P410" s="26">
        <f>SUM(P411:P413)</f>
        <v>183094</v>
      </c>
      <c r="Q410" s="26">
        <f>SUM(Q411:Q413)</f>
        <v>0</v>
      </c>
      <c r="R410" s="26"/>
      <c r="S410" s="26">
        <f>SUM(S411:S413)</f>
        <v>0</v>
      </c>
      <c r="T410" s="26">
        <f>SUM(T411:T413)</f>
        <v>0</v>
      </c>
      <c r="U410" s="26"/>
      <c r="V410" s="26">
        <f>SUM(V411:V413)</f>
        <v>0</v>
      </c>
      <c r="W410" s="26">
        <f>SUM(W411:W413)</f>
        <v>0</v>
      </c>
    </row>
    <row r="411" spans="1:23" ht="30.75" customHeight="1" thickBot="1" x14ac:dyDescent="0.3">
      <c r="A411" s="17" t="s">
        <v>190</v>
      </c>
      <c r="B411" s="18" t="s">
        <v>540</v>
      </c>
      <c r="C411" s="17" t="s">
        <v>43</v>
      </c>
      <c r="D411" s="17">
        <v>153388</v>
      </c>
      <c r="E411" s="17">
        <v>0</v>
      </c>
      <c r="F411" s="17">
        <f>I411+N411+P411+S411+V411</f>
        <v>153388</v>
      </c>
      <c r="G411" s="17">
        <v>0</v>
      </c>
      <c r="H411" s="17"/>
      <c r="I411" s="17">
        <v>0</v>
      </c>
      <c r="J411" s="17">
        <v>0</v>
      </c>
      <c r="K411" s="17">
        <v>0</v>
      </c>
      <c r="L411" s="17">
        <v>0</v>
      </c>
      <c r="M411" s="17"/>
      <c r="N411" s="17">
        <v>0</v>
      </c>
      <c r="O411" s="17">
        <v>0</v>
      </c>
      <c r="P411" s="17">
        <v>153388</v>
      </c>
      <c r="Q411" s="17">
        <v>0</v>
      </c>
      <c r="R411" s="17"/>
      <c r="S411" s="17">
        <v>0</v>
      </c>
      <c r="T411" s="17">
        <v>0</v>
      </c>
      <c r="U411" s="17"/>
      <c r="V411" s="17">
        <v>0</v>
      </c>
      <c r="W411" s="17">
        <v>0</v>
      </c>
    </row>
    <row r="412" spans="1:23" ht="30.75" customHeight="1" thickBot="1" x14ac:dyDescent="0.3">
      <c r="A412" s="17" t="s">
        <v>190</v>
      </c>
      <c r="B412" s="18" t="s">
        <v>541</v>
      </c>
      <c r="C412" s="17" t="s">
        <v>48</v>
      </c>
      <c r="D412" s="17">
        <v>22037</v>
      </c>
      <c r="E412" s="17">
        <v>0</v>
      </c>
      <c r="F412" s="17">
        <f>I412+N412+P412+S412+V412</f>
        <v>22037</v>
      </c>
      <c r="G412" s="17">
        <v>0</v>
      </c>
      <c r="H412" s="17"/>
      <c r="I412" s="17">
        <v>0</v>
      </c>
      <c r="J412" s="17">
        <v>0</v>
      </c>
      <c r="K412" s="17">
        <v>0</v>
      </c>
      <c r="L412" s="17">
        <v>0</v>
      </c>
      <c r="M412" s="17"/>
      <c r="N412" s="17">
        <v>0</v>
      </c>
      <c r="O412" s="17">
        <v>0</v>
      </c>
      <c r="P412" s="17">
        <v>22037</v>
      </c>
      <c r="Q412" s="17">
        <v>0</v>
      </c>
      <c r="R412" s="17"/>
      <c r="S412" s="17">
        <v>0</v>
      </c>
      <c r="T412" s="17">
        <v>0</v>
      </c>
      <c r="U412" s="17"/>
      <c r="V412" s="17">
        <v>0</v>
      </c>
      <c r="W412" s="17">
        <v>0</v>
      </c>
    </row>
    <row r="413" spans="1:23" ht="58.5" customHeight="1" thickBot="1" x14ac:dyDescent="0.3">
      <c r="A413" s="17" t="s">
        <v>190</v>
      </c>
      <c r="B413" s="18" t="s">
        <v>542</v>
      </c>
      <c r="C413" s="17" t="s">
        <v>48</v>
      </c>
      <c r="D413" s="17">
        <v>7669</v>
      </c>
      <c r="E413" s="17">
        <v>0</v>
      </c>
      <c r="F413" s="17">
        <f>I413+N413+P413+S413+V413</f>
        <v>7669</v>
      </c>
      <c r="G413" s="17">
        <v>0</v>
      </c>
      <c r="H413" s="17"/>
      <c r="I413" s="17">
        <v>0</v>
      </c>
      <c r="J413" s="17">
        <v>0</v>
      </c>
      <c r="K413" s="17">
        <v>0</v>
      </c>
      <c r="L413" s="17">
        <v>0</v>
      </c>
      <c r="M413" s="17"/>
      <c r="N413" s="17">
        <v>0</v>
      </c>
      <c r="O413" s="17">
        <v>0</v>
      </c>
      <c r="P413" s="17">
        <v>7669</v>
      </c>
      <c r="Q413" s="17">
        <v>0</v>
      </c>
      <c r="R413" s="17"/>
      <c r="S413" s="17">
        <v>0</v>
      </c>
      <c r="T413" s="17">
        <v>0</v>
      </c>
      <c r="U413" s="17"/>
      <c r="V413" s="17">
        <v>0</v>
      </c>
      <c r="W413" s="17">
        <v>0</v>
      </c>
    </row>
    <row r="414" spans="1:23" ht="15.75" hidden="1" customHeight="1" thickBot="1" x14ac:dyDescent="0.3">
      <c r="A414" s="26" t="s">
        <v>277</v>
      </c>
      <c r="B414" s="26" t="s">
        <v>278</v>
      </c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7"/>
      <c r="N414" s="26"/>
      <c r="O414" s="26"/>
      <c r="P414" s="26"/>
      <c r="Q414" s="26"/>
      <c r="R414" s="26"/>
      <c r="S414" s="26"/>
      <c r="T414" s="26"/>
      <c r="U414" s="26"/>
      <c r="V414" s="26"/>
      <c r="W414" s="26"/>
    </row>
    <row r="415" spans="1:23" ht="15.75" hidden="1" customHeight="1" thickBot="1" x14ac:dyDescent="0.3">
      <c r="A415" s="26" t="s">
        <v>225</v>
      </c>
      <c r="B415" s="26" t="s">
        <v>226</v>
      </c>
      <c r="C415" s="26"/>
      <c r="D415" s="26">
        <f t="shared" ref="D415:G415" si="29">D416</f>
        <v>0</v>
      </c>
      <c r="E415" s="26">
        <f t="shared" si="29"/>
        <v>0</v>
      </c>
      <c r="F415" s="26">
        <f t="shared" si="29"/>
        <v>0</v>
      </c>
      <c r="G415" s="26">
        <f t="shared" si="29"/>
        <v>0</v>
      </c>
      <c r="H415" s="26"/>
      <c r="I415" s="26">
        <f t="shared" ref="I415:L415" si="30">I416</f>
        <v>0</v>
      </c>
      <c r="J415" s="26">
        <f t="shared" si="30"/>
        <v>0</v>
      </c>
      <c r="K415" s="26">
        <f t="shared" si="30"/>
        <v>0</v>
      </c>
      <c r="L415" s="26">
        <f t="shared" si="30"/>
        <v>0</v>
      </c>
      <c r="M415" s="27"/>
      <c r="N415" s="26">
        <f t="shared" ref="N415:Q415" si="31">N416</f>
        <v>0</v>
      </c>
      <c r="O415" s="26">
        <f t="shared" si="31"/>
        <v>0</v>
      </c>
      <c r="P415" s="26">
        <f t="shared" si="31"/>
        <v>0</v>
      </c>
      <c r="Q415" s="26">
        <f t="shared" si="31"/>
        <v>0</v>
      </c>
      <c r="R415" s="26"/>
      <c r="S415" s="26">
        <f>S416</f>
        <v>0</v>
      </c>
      <c r="T415" s="26">
        <f>T416</f>
        <v>0</v>
      </c>
      <c r="U415" s="26"/>
      <c r="V415" s="26">
        <f>V416</f>
        <v>0</v>
      </c>
      <c r="W415" s="26">
        <f>W416</f>
        <v>0</v>
      </c>
    </row>
    <row r="416" spans="1:23" ht="60.75" hidden="1" customHeight="1" thickBot="1" x14ac:dyDescent="0.3">
      <c r="A416" s="15"/>
      <c r="B416" s="15" t="s">
        <v>36</v>
      </c>
      <c r="C416" s="15"/>
      <c r="D416" s="15">
        <v>0</v>
      </c>
      <c r="E416" s="15">
        <v>0</v>
      </c>
      <c r="F416" s="15">
        <v>0</v>
      </c>
      <c r="G416" s="15">
        <v>0</v>
      </c>
      <c r="H416" s="15"/>
      <c r="I416" s="15">
        <v>0</v>
      </c>
      <c r="J416" s="15">
        <v>0</v>
      </c>
      <c r="K416" s="15">
        <v>0</v>
      </c>
      <c r="L416" s="15">
        <v>0</v>
      </c>
      <c r="M416" s="16"/>
      <c r="N416" s="15">
        <v>0</v>
      </c>
      <c r="O416" s="15">
        <v>0</v>
      </c>
      <c r="P416" s="15">
        <v>0</v>
      </c>
      <c r="Q416" s="15">
        <v>0</v>
      </c>
      <c r="R416" s="15"/>
      <c r="S416" s="15">
        <v>0</v>
      </c>
      <c r="T416" s="15">
        <v>0</v>
      </c>
      <c r="U416" s="15"/>
      <c r="V416" s="15">
        <v>0</v>
      </c>
      <c r="W416" s="15">
        <v>0</v>
      </c>
    </row>
    <row r="417" spans="1:23" ht="30.75" hidden="1" customHeight="1" thickBot="1" x14ac:dyDescent="0.3">
      <c r="A417" s="15"/>
      <c r="B417" s="15" t="s">
        <v>32</v>
      </c>
      <c r="C417" s="15"/>
      <c r="D417" s="15">
        <v>0</v>
      </c>
      <c r="E417" s="15">
        <v>0</v>
      </c>
      <c r="F417" s="15">
        <v>0</v>
      </c>
      <c r="G417" s="15">
        <v>0</v>
      </c>
      <c r="H417" s="15"/>
      <c r="I417" s="15">
        <v>0</v>
      </c>
      <c r="J417" s="15">
        <v>0</v>
      </c>
      <c r="K417" s="15">
        <v>0</v>
      </c>
      <c r="L417" s="15">
        <v>0</v>
      </c>
      <c r="M417" s="16"/>
      <c r="N417" s="15">
        <v>0</v>
      </c>
      <c r="O417" s="15">
        <v>0</v>
      </c>
      <c r="P417" s="15">
        <v>0</v>
      </c>
      <c r="Q417" s="15">
        <v>0</v>
      </c>
      <c r="R417" s="15"/>
      <c r="S417" s="15">
        <v>0</v>
      </c>
      <c r="T417" s="15">
        <v>0</v>
      </c>
      <c r="U417" s="15"/>
      <c r="V417" s="15">
        <v>0</v>
      </c>
      <c r="W417" s="15">
        <v>0</v>
      </c>
    </row>
    <row r="418" spans="1:23" ht="30.75" customHeight="1" thickBot="1" x14ac:dyDescent="0.3">
      <c r="A418" s="26" t="s">
        <v>499</v>
      </c>
      <c r="B418" s="26" t="s">
        <v>500</v>
      </c>
      <c r="C418" s="26"/>
      <c r="D418" s="26">
        <f>SUM(D419:D420)</f>
        <v>41159</v>
      </c>
      <c r="E418" s="26">
        <f>SUM(E419:E420)</f>
        <v>0</v>
      </c>
      <c r="F418" s="26">
        <f>SUM(F419:F420)</f>
        <v>41159</v>
      </c>
      <c r="G418" s="26">
        <f>SUM(G419:G420)</f>
        <v>0</v>
      </c>
      <c r="H418" s="26"/>
      <c r="I418" s="26">
        <f>SUM(I419:I420)</f>
        <v>0</v>
      </c>
      <c r="J418" s="26">
        <f>SUM(J419:J420)</f>
        <v>0</v>
      </c>
      <c r="K418" s="26">
        <f>SUM(K419:K420)</f>
        <v>0</v>
      </c>
      <c r="L418" s="26">
        <f>SUM(L419:L420)</f>
        <v>0</v>
      </c>
      <c r="M418" s="27"/>
      <c r="N418" s="26">
        <f>SUM(N419:N420)</f>
        <v>0</v>
      </c>
      <c r="O418" s="26">
        <f>SUM(O419:O420)</f>
        <v>0</v>
      </c>
      <c r="P418" s="26">
        <f>SUM(P419:P420)</f>
        <v>41159</v>
      </c>
      <c r="Q418" s="26">
        <f>SUM(Q419:Q420)</f>
        <v>0</v>
      </c>
      <c r="R418" s="26"/>
      <c r="S418" s="26">
        <f>SUM(S419:S420)</f>
        <v>0</v>
      </c>
      <c r="T418" s="26">
        <f>SUM(T419:T420)</f>
        <v>0</v>
      </c>
      <c r="U418" s="26"/>
      <c r="V418" s="26">
        <f>SUM(V419:V420)</f>
        <v>0</v>
      </c>
      <c r="W418" s="26">
        <f>SUM(W419:W420)</f>
        <v>0</v>
      </c>
    </row>
    <row r="419" spans="1:23" ht="15.75" customHeight="1" thickBot="1" x14ac:dyDescent="0.3">
      <c r="A419" s="17" t="s">
        <v>190</v>
      </c>
      <c r="B419" s="18" t="s">
        <v>543</v>
      </c>
      <c r="C419" s="17" t="s">
        <v>43</v>
      </c>
      <c r="D419" s="17">
        <v>25820</v>
      </c>
      <c r="E419" s="17">
        <v>0</v>
      </c>
      <c r="F419" s="17">
        <f>I419+N419+P419+S419+V419</f>
        <v>25820</v>
      </c>
      <c r="G419" s="17">
        <v>0</v>
      </c>
      <c r="H419" s="17"/>
      <c r="I419" s="17">
        <v>0</v>
      </c>
      <c r="J419" s="17">
        <v>0</v>
      </c>
      <c r="K419" s="17">
        <v>0</v>
      </c>
      <c r="L419" s="17">
        <v>0</v>
      </c>
      <c r="M419" s="17"/>
      <c r="N419" s="17">
        <v>0</v>
      </c>
      <c r="O419" s="17">
        <v>0</v>
      </c>
      <c r="P419" s="17">
        <v>25820</v>
      </c>
      <c r="Q419" s="17">
        <v>0</v>
      </c>
      <c r="R419" s="17"/>
      <c r="S419" s="17">
        <v>0</v>
      </c>
      <c r="T419" s="17">
        <v>0</v>
      </c>
      <c r="U419" s="17"/>
      <c r="V419" s="17">
        <v>0</v>
      </c>
      <c r="W419" s="17">
        <v>0</v>
      </c>
    </row>
    <row r="420" spans="1:23" ht="45.75" customHeight="1" thickBot="1" x14ac:dyDescent="0.3">
      <c r="A420" s="17" t="s">
        <v>190</v>
      </c>
      <c r="B420" s="18" t="s">
        <v>544</v>
      </c>
      <c r="C420" s="17" t="s">
        <v>55</v>
      </c>
      <c r="D420" s="17">
        <v>15339</v>
      </c>
      <c r="E420" s="17">
        <v>0</v>
      </c>
      <c r="F420" s="17">
        <f>N420+P420+S420+V420</f>
        <v>15339</v>
      </c>
      <c r="G420" s="17">
        <v>0</v>
      </c>
      <c r="H420" s="17"/>
      <c r="I420" s="17">
        <v>0</v>
      </c>
      <c r="J420" s="17">
        <v>0</v>
      </c>
      <c r="K420" s="17">
        <v>0</v>
      </c>
      <c r="L420" s="17">
        <v>0</v>
      </c>
      <c r="M420" s="17"/>
      <c r="N420" s="17">
        <v>0</v>
      </c>
      <c r="O420" s="17">
        <v>0</v>
      </c>
      <c r="P420" s="17">
        <v>15339</v>
      </c>
      <c r="Q420" s="17">
        <v>0</v>
      </c>
      <c r="R420" s="17"/>
      <c r="S420" s="17">
        <v>0</v>
      </c>
      <c r="T420" s="17">
        <v>0</v>
      </c>
      <c r="U420" s="17"/>
      <c r="V420" s="17">
        <v>0</v>
      </c>
      <c r="W420" s="17">
        <v>0</v>
      </c>
    </row>
    <row r="421" spans="1:23" ht="45.75" customHeight="1" thickBot="1" x14ac:dyDescent="0.3">
      <c r="A421" s="11" t="s">
        <v>545</v>
      </c>
      <c r="B421" s="11" t="s">
        <v>546</v>
      </c>
      <c r="C421" s="11"/>
      <c r="D421" s="11">
        <f>D422+D425+D428+D432</f>
        <v>18596</v>
      </c>
      <c r="E421" s="11">
        <f>E422+E425+E428+E432</f>
        <v>0</v>
      </c>
      <c r="F421" s="11">
        <f>F422+F425+F428+F432</f>
        <v>18596</v>
      </c>
      <c r="G421" s="11">
        <f>G422+G425+G428+G432</f>
        <v>0</v>
      </c>
      <c r="H421" s="11"/>
      <c r="I421" s="11">
        <f>I422+I425+I428+I432</f>
        <v>0</v>
      </c>
      <c r="J421" s="11">
        <f>J422+J425+J428+J432</f>
        <v>0</v>
      </c>
      <c r="K421" s="11">
        <f>K422+K425+K428+K432</f>
        <v>0</v>
      </c>
      <c r="L421" s="11">
        <f>L422+L425+L428+L432</f>
        <v>0</v>
      </c>
      <c r="M421" s="12"/>
      <c r="N421" s="11">
        <f t="shared" ref="N421:W421" si="32">N422+N425+N428+N432</f>
        <v>0</v>
      </c>
      <c r="O421" s="11">
        <f t="shared" si="32"/>
        <v>0</v>
      </c>
      <c r="P421" s="11">
        <f t="shared" si="32"/>
        <v>18596</v>
      </c>
      <c r="Q421" s="11">
        <f t="shared" si="32"/>
        <v>0</v>
      </c>
      <c r="R421" s="11">
        <f t="shared" si="32"/>
        <v>0</v>
      </c>
      <c r="S421" s="11">
        <f t="shared" si="32"/>
        <v>0</v>
      </c>
      <c r="T421" s="11">
        <f t="shared" si="32"/>
        <v>0</v>
      </c>
      <c r="U421" s="11">
        <f t="shared" si="32"/>
        <v>0</v>
      </c>
      <c r="V421" s="11">
        <f t="shared" si="32"/>
        <v>0</v>
      </c>
      <c r="W421" s="11">
        <f t="shared" si="32"/>
        <v>0</v>
      </c>
    </row>
    <row r="422" spans="1:23" ht="15.75" customHeight="1" thickBot="1" x14ac:dyDescent="0.3">
      <c r="A422" s="13" t="s">
        <v>30</v>
      </c>
      <c r="B422" s="13" t="s">
        <v>31</v>
      </c>
      <c r="C422" s="13"/>
      <c r="D422" s="13">
        <f t="shared" ref="D422:G423" si="33">D423</f>
        <v>8896</v>
      </c>
      <c r="E422" s="13">
        <f t="shared" si="33"/>
        <v>0</v>
      </c>
      <c r="F422" s="13">
        <f t="shared" si="33"/>
        <v>8896</v>
      </c>
      <c r="G422" s="13">
        <f t="shared" si="33"/>
        <v>0</v>
      </c>
      <c r="H422" s="13"/>
      <c r="I422" s="13">
        <f t="shared" ref="I422:L423" si="34">I423</f>
        <v>0</v>
      </c>
      <c r="J422" s="13">
        <f t="shared" si="34"/>
        <v>0</v>
      </c>
      <c r="K422" s="13">
        <f t="shared" si="34"/>
        <v>0</v>
      </c>
      <c r="L422" s="13">
        <f t="shared" si="34"/>
        <v>0</v>
      </c>
      <c r="M422" s="14"/>
      <c r="N422" s="13">
        <f t="shared" ref="N422:Q423" si="35">N423</f>
        <v>0</v>
      </c>
      <c r="O422" s="13">
        <f t="shared" si="35"/>
        <v>0</v>
      </c>
      <c r="P422" s="13">
        <f t="shared" si="35"/>
        <v>8896</v>
      </c>
      <c r="Q422" s="13">
        <f t="shared" si="35"/>
        <v>0</v>
      </c>
      <c r="R422" s="13"/>
      <c r="S422" s="13">
        <f>S423</f>
        <v>0</v>
      </c>
      <c r="T422" s="13">
        <f>T423</f>
        <v>0</v>
      </c>
      <c r="U422" s="13"/>
      <c r="V422" s="13">
        <f>V423</f>
        <v>0</v>
      </c>
      <c r="W422" s="13">
        <f>W423</f>
        <v>0</v>
      </c>
    </row>
    <row r="423" spans="1:23" ht="45.75" customHeight="1" thickBot="1" x14ac:dyDescent="0.3">
      <c r="A423" s="26" t="s">
        <v>547</v>
      </c>
      <c r="B423" s="26" t="s">
        <v>548</v>
      </c>
      <c r="C423" s="26"/>
      <c r="D423" s="26">
        <f t="shared" si="33"/>
        <v>8896</v>
      </c>
      <c r="E423" s="26">
        <f t="shared" si="33"/>
        <v>0</v>
      </c>
      <c r="F423" s="26">
        <f t="shared" si="33"/>
        <v>8896</v>
      </c>
      <c r="G423" s="26">
        <f t="shared" si="33"/>
        <v>0</v>
      </c>
      <c r="H423" s="26"/>
      <c r="I423" s="26">
        <f t="shared" si="34"/>
        <v>0</v>
      </c>
      <c r="J423" s="26">
        <f t="shared" si="34"/>
        <v>0</v>
      </c>
      <c r="K423" s="26">
        <f t="shared" si="34"/>
        <v>0</v>
      </c>
      <c r="L423" s="26">
        <f t="shared" si="34"/>
        <v>0</v>
      </c>
      <c r="M423" s="27"/>
      <c r="N423" s="26">
        <f t="shared" si="35"/>
        <v>0</v>
      </c>
      <c r="O423" s="26">
        <f t="shared" si="35"/>
        <v>0</v>
      </c>
      <c r="P423" s="26">
        <f t="shared" si="35"/>
        <v>8896</v>
      </c>
      <c r="Q423" s="26">
        <f t="shared" si="35"/>
        <v>0</v>
      </c>
      <c r="R423" s="26"/>
      <c r="S423" s="26">
        <f>S424</f>
        <v>0</v>
      </c>
      <c r="T423" s="26">
        <f>T424</f>
        <v>0</v>
      </c>
      <c r="U423" s="26"/>
      <c r="V423" s="26">
        <f>V424</f>
        <v>0</v>
      </c>
      <c r="W423" s="26">
        <f>W424</f>
        <v>0</v>
      </c>
    </row>
    <row r="424" spans="1:23" ht="45.75" customHeight="1" thickBot="1" x14ac:dyDescent="0.3">
      <c r="A424" s="17" t="s">
        <v>33</v>
      </c>
      <c r="B424" s="18" t="s">
        <v>549</v>
      </c>
      <c r="C424" s="17" t="s">
        <v>43</v>
      </c>
      <c r="D424" s="17">
        <v>8896</v>
      </c>
      <c r="E424" s="17">
        <v>0</v>
      </c>
      <c r="F424" s="17">
        <f>I424+N424+P424+S424+V424</f>
        <v>8896</v>
      </c>
      <c r="G424" s="17">
        <v>0</v>
      </c>
      <c r="H424" s="17"/>
      <c r="I424" s="17">
        <v>0</v>
      </c>
      <c r="J424" s="17">
        <v>0</v>
      </c>
      <c r="K424" s="17">
        <v>0</v>
      </c>
      <c r="L424" s="17">
        <v>0</v>
      </c>
      <c r="M424" s="17"/>
      <c r="N424" s="17">
        <v>0</v>
      </c>
      <c r="O424" s="17">
        <v>0</v>
      </c>
      <c r="P424" s="17">
        <v>8896</v>
      </c>
      <c r="Q424" s="17">
        <v>0</v>
      </c>
      <c r="R424" s="17"/>
      <c r="S424" s="17">
        <v>0</v>
      </c>
      <c r="T424" s="17">
        <v>0</v>
      </c>
      <c r="U424" s="17"/>
      <c r="V424" s="17">
        <v>0</v>
      </c>
      <c r="W424" s="17">
        <v>0</v>
      </c>
    </row>
    <row r="425" spans="1:23" ht="60.75" hidden="1" customHeight="1" thickBot="1" x14ac:dyDescent="0.3">
      <c r="A425" s="13" t="s">
        <v>39</v>
      </c>
      <c r="B425" s="13" t="s">
        <v>40</v>
      </c>
      <c r="C425" s="13"/>
      <c r="D425" s="13">
        <v>0</v>
      </c>
      <c r="E425" s="13">
        <v>0</v>
      </c>
      <c r="F425" s="13">
        <v>0</v>
      </c>
      <c r="G425" s="13">
        <v>0</v>
      </c>
      <c r="H425" s="13"/>
      <c r="I425" s="13">
        <v>0</v>
      </c>
      <c r="J425" s="13">
        <v>0</v>
      </c>
      <c r="K425" s="13">
        <v>0</v>
      </c>
      <c r="L425" s="13">
        <v>0</v>
      </c>
      <c r="M425" s="14"/>
      <c r="N425" s="13">
        <v>0</v>
      </c>
      <c r="O425" s="13">
        <v>0</v>
      </c>
      <c r="P425" s="13">
        <v>0</v>
      </c>
      <c r="Q425" s="13">
        <v>0</v>
      </c>
      <c r="R425" s="13"/>
      <c r="S425" s="13">
        <v>0</v>
      </c>
      <c r="T425" s="13">
        <v>0</v>
      </c>
      <c r="U425" s="13"/>
      <c r="V425" s="13">
        <v>0</v>
      </c>
      <c r="W425" s="13">
        <v>0</v>
      </c>
    </row>
    <row r="426" spans="1:23" ht="45.75" hidden="1" customHeight="1" thickBot="1" x14ac:dyDescent="0.3">
      <c r="A426" s="26" t="s">
        <v>547</v>
      </c>
      <c r="B426" s="26" t="s">
        <v>548</v>
      </c>
      <c r="C426" s="26"/>
      <c r="D426" s="26">
        <v>0</v>
      </c>
      <c r="E426" s="26">
        <v>0</v>
      </c>
      <c r="F426" s="26">
        <v>0</v>
      </c>
      <c r="G426" s="26">
        <v>0</v>
      </c>
      <c r="H426" s="26"/>
      <c r="I426" s="26">
        <v>0</v>
      </c>
      <c r="J426" s="26">
        <v>0</v>
      </c>
      <c r="K426" s="26">
        <v>0</v>
      </c>
      <c r="L426" s="26">
        <v>0</v>
      </c>
      <c r="M426" s="27"/>
      <c r="N426" s="26">
        <v>0</v>
      </c>
      <c r="O426" s="26">
        <v>0</v>
      </c>
      <c r="P426" s="26">
        <v>0</v>
      </c>
      <c r="Q426" s="26">
        <v>0</v>
      </c>
      <c r="R426" s="26"/>
      <c r="S426" s="26">
        <v>0</v>
      </c>
      <c r="T426" s="26">
        <v>0</v>
      </c>
      <c r="U426" s="26"/>
      <c r="V426" s="26">
        <v>0</v>
      </c>
      <c r="W426" s="26">
        <v>0</v>
      </c>
    </row>
    <row r="427" spans="1:23" ht="71.25" hidden="1" customHeight="1" thickBot="1" x14ac:dyDescent="0.3">
      <c r="A427" s="26" t="s">
        <v>550</v>
      </c>
      <c r="B427" s="26" t="s">
        <v>551</v>
      </c>
      <c r="C427" s="26"/>
      <c r="D427" s="26">
        <v>0</v>
      </c>
      <c r="E427" s="26">
        <v>0</v>
      </c>
      <c r="F427" s="26">
        <v>0</v>
      </c>
      <c r="G427" s="26">
        <v>0</v>
      </c>
      <c r="H427" s="26"/>
      <c r="I427" s="26">
        <v>0</v>
      </c>
      <c r="J427" s="26">
        <v>0</v>
      </c>
      <c r="K427" s="26">
        <v>0</v>
      </c>
      <c r="L427" s="26">
        <v>0</v>
      </c>
      <c r="M427" s="27"/>
      <c r="N427" s="26">
        <v>0</v>
      </c>
      <c r="O427" s="26">
        <v>0</v>
      </c>
      <c r="P427" s="26">
        <v>0</v>
      </c>
      <c r="Q427" s="26">
        <v>0</v>
      </c>
      <c r="R427" s="26"/>
      <c r="S427" s="26">
        <v>0</v>
      </c>
      <c r="T427" s="26">
        <v>0</v>
      </c>
      <c r="U427" s="26"/>
      <c r="V427" s="26">
        <v>0</v>
      </c>
      <c r="W427" s="26">
        <v>0</v>
      </c>
    </row>
    <row r="428" spans="1:23" ht="65.25" customHeight="1" thickBot="1" x14ac:dyDescent="0.3">
      <c r="A428" s="13" t="s">
        <v>68</v>
      </c>
      <c r="B428" s="13" t="s">
        <v>69</v>
      </c>
      <c r="C428" s="13"/>
      <c r="D428" s="13">
        <f>D429</f>
        <v>9700</v>
      </c>
      <c r="E428" s="13">
        <f t="shared" ref="E428:G428" si="36">E429</f>
        <v>0</v>
      </c>
      <c r="F428" s="13">
        <f t="shared" si="36"/>
        <v>9700</v>
      </c>
      <c r="G428" s="13">
        <f t="shared" si="36"/>
        <v>0</v>
      </c>
      <c r="H428" s="13"/>
      <c r="I428" s="13">
        <f t="shared" ref="I428:L428" si="37">I429</f>
        <v>0</v>
      </c>
      <c r="J428" s="13">
        <f t="shared" si="37"/>
        <v>0</v>
      </c>
      <c r="K428" s="13">
        <f t="shared" si="37"/>
        <v>0</v>
      </c>
      <c r="L428" s="13">
        <f t="shared" si="37"/>
        <v>0</v>
      </c>
      <c r="M428" s="14"/>
      <c r="N428" s="13">
        <f t="shared" ref="N428:Q428" si="38">N429</f>
        <v>0</v>
      </c>
      <c r="O428" s="13">
        <f t="shared" si="38"/>
        <v>0</v>
      </c>
      <c r="P428" s="13">
        <f t="shared" si="38"/>
        <v>9700</v>
      </c>
      <c r="Q428" s="13">
        <f t="shared" si="38"/>
        <v>0</v>
      </c>
      <c r="R428" s="13"/>
      <c r="S428" s="13">
        <f t="shared" ref="S428:T428" si="39">S429</f>
        <v>0</v>
      </c>
      <c r="T428" s="13">
        <f t="shared" si="39"/>
        <v>0</v>
      </c>
      <c r="U428" s="13"/>
      <c r="V428" s="13">
        <f t="shared" ref="V428:W428" si="40">V429</f>
        <v>0</v>
      </c>
      <c r="W428" s="13">
        <f t="shared" si="40"/>
        <v>0</v>
      </c>
    </row>
    <row r="429" spans="1:23" ht="30.75" customHeight="1" thickBot="1" x14ac:dyDescent="0.3">
      <c r="A429" s="26" t="s">
        <v>547</v>
      </c>
      <c r="B429" s="26" t="s">
        <v>548</v>
      </c>
      <c r="C429" s="26"/>
      <c r="D429" s="26">
        <f>D430</f>
        <v>9700</v>
      </c>
      <c r="E429" s="26">
        <f t="shared" ref="E429:G429" si="41">E430</f>
        <v>0</v>
      </c>
      <c r="F429" s="26">
        <f t="shared" si="41"/>
        <v>9700</v>
      </c>
      <c r="G429" s="26">
        <f t="shared" si="41"/>
        <v>0</v>
      </c>
      <c r="H429" s="26"/>
      <c r="I429" s="26">
        <f t="shared" ref="I429:L429" si="42">I430</f>
        <v>0</v>
      </c>
      <c r="J429" s="26">
        <f t="shared" si="42"/>
        <v>0</v>
      </c>
      <c r="K429" s="26">
        <f t="shared" si="42"/>
        <v>0</v>
      </c>
      <c r="L429" s="26">
        <f t="shared" si="42"/>
        <v>0</v>
      </c>
      <c r="M429" s="27"/>
      <c r="N429" s="26">
        <f t="shared" ref="N429:Q429" si="43">N430</f>
        <v>0</v>
      </c>
      <c r="O429" s="26">
        <f t="shared" si="43"/>
        <v>0</v>
      </c>
      <c r="P429" s="26">
        <f t="shared" si="43"/>
        <v>9700</v>
      </c>
      <c r="Q429" s="26">
        <f t="shared" si="43"/>
        <v>0</v>
      </c>
      <c r="R429" s="26"/>
      <c r="S429" s="26">
        <f t="shared" ref="S429:T429" si="44">S430</f>
        <v>0</v>
      </c>
      <c r="T429" s="26">
        <f t="shared" si="44"/>
        <v>0</v>
      </c>
      <c r="U429" s="26"/>
      <c r="V429" s="26">
        <f t="shared" ref="V429:W429" si="45">V430</f>
        <v>0</v>
      </c>
      <c r="W429" s="26">
        <f t="shared" si="45"/>
        <v>0</v>
      </c>
    </row>
    <row r="430" spans="1:23" ht="45.75" customHeight="1" thickBot="1" x14ac:dyDescent="0.3">
      <c r="A430" s="20">
        <v>6621</v>
      </c>
      <c r="B430" s="18" t="s">
        <v>604</v>
      </c>
      <c r="C430" s="17" t="s">
        <v>55</v>
      </c>
      <c r="D430" s="17">
        <v>9700</v>
      </c>
      <c r="E430" s="17">
        <v>0</v>
      </c>
      <c r="F430" s="53">
        <f>I430+N430+P430+S430+V430</f>
        <v>9700</v>
      </c>
      <c r="G430" s="53"/>
      <c r="H430" s="53"/>
      <c r="I430" s="53"/>
      <c r="J430" s="53"/>
      <c r="K430" s="53"/>
      <c r="L430" s="53"/>
      <c r="M430" s="54"/>
      <c r="N430" s="53"/>
      <c r="O430" s="53"/>
      <c r="P430" s="53">
        <v>9700</v>
      </c>
      <c r="Q430" s="53"/>
      <c r="R430" s="53"/>
      <c r="S430" s="53"/>
      <c r="T430" s="53"/>
      <c r="U430" s="53"/>
      <c r="V430" s="53"/>
      <c r="W430" s="53"/>
    </row>
    <row r="431" spans="1:23" ht="15.75" hidden="1" customHeight="1" thickBot="1" x14ac:dyDescent="0.3">
      <c r="A431" s="26" t="s">
        <v>550</v>
      </c>
      <c r="B431" s="26" t="s">
        <v>551</v>
      </c>
      <c r="C431" s="26"/>
      <c r="D431" s="26">
        <v>0</v>
      </c>
      <c r="E431" s="26">
        <v>0</v>
      </c>
      <c r="F431" s="26">
        <v>0</v>
      </c>
      <c r="G431" s="26">
        <v>0</v>
      </c>
      <c r="H431" s="26"/>
      <c r="I431" s="26">
        <v>0</v>
      </c>
      <c r="J431" s="26">
        <v>0</v>
      </c>
      <c r="K431" s="26">
        <v>0</v>
      </c>
      <c r="L431" s="26">
        <v>0</v>
      </c>
      <c r="M431" s="27"/>
      <c r="N431" s="26">
        <v>0</v>
      </c>
      <c r="O431" s="26">
        <v>0</v>
      </c>
      <c r="P431" s="26">
        <v>0</v>
      </c>
      <c r="Q431" s="26">
        <v>0</v>
      </c>
      <c r="R431" s="26"/>
      <c r="S431" s="26">
        <v>0</v>
      </c>
      <c r="T431" s="26">
        <v>0</v>
      </c>
      <c r="U431" s="26"/>
      <c r="V431" s="26">
        <v>0</v>
      </c>
      <c r="W431" s="26">
        <v>0</v>
      </c>
    </row>
    <row r="432" spans="1:23" ht="24.75" hidden="1" customHeight="1" thickBot="1" x14ac:dyDescent="0.3">
      <c r="A432" s="13" t="s">
        <v>179</v>
      </c>
      <c r="B432" s="13" t="s">
        <v>180</v>
      </c>
      <c r="C432" s="13"/>
      <c r="D432" s="13">
        <v>0</v>
      </c>
      <c r="E432" s="13">
        <v>0</v>
      </c>
      <c r="F432" s="13">
        <v>0</v>
      </c>
      <c r="G432" s="13">
        <v>0</v>
      </c>
      <c r="H432" s="13"/>
      <c r="I432" s="13">
        <v>0</v>
      </c>
      <c r="J432" s="13">
        <v>0</v>
      </c>
      <c r="K432" s="13">
        <v>0</v>
      </c>
      <c r="L432" s="13">
        <v>0</v>
      </c>
      <c r="M432" s="14"/>
      <c r="N432" s="13">
        <v>0</v>
      </c>
      <c r="O432" s="13">
        <v>0</v>
      </c>
      <c r="P432" s="13">
        <v>0</v>
      </c>
      <c r="Q432" s="13">
        <v>0</v>
      </c>
      <c r="R432" s="13"/>
      <c r="S432" s="13">
        <v>0</v>
      </c>
      <c r="T432" s="13">
        <v>0</v>
      </c>
      <c r="U432" s="13"/>
      <c r="V432" s="13">
        <v>0</v>
      </c>
      <c r="W432" s="13">
        <v>0</v>
      </c>
    </row>
    <row r="433" spans="1:23" ht="15.75" hidden="1" customHeight="1" thickBot="1" x14ac:dyDescent="0.3">
      <c r="A433" s="26" t="s">
        <v>547</v>
      </c>
      <c r="B433" s="26" t="s">
        <v>548</v>
      </c>
      <c r="C433" s="26"/>
      <c r="D433" s="26">
        <v>0</v>
      </c>
      <c r="E433" s="26">
        <v>0</v>
      </c>
      <c r="F433" s="26">
        <v>0</v>
      </c>
      <c r="G433" s="26">
        <v>0</v>
      </c>
      <c r="H433" s="26"/>
      <c r="I433" s="26">
        <v>0</v>
      </c>
      <c r="J433" s="26">
        <v>0</v>
      </c>
      <c r="K433" s="26">
        <v>0</v>
      </c>
      <c r="L433" s="26">
        <v>0</v>
      </c>
      <c r="M433" s="27"/>
      <c r="N433" s="26">
        <v>0</v>
      </c>
      <c r="O433" s="26">
        <v>0</v>
      </c>
      <c r="P433" s="26">
        <v>0</v>
      </c>
      <c r="Q433" s="26">
        <v>0</v>
      </c>
      <c r="R433" s="26"/>
      <c r="S433" s="26">
        <v>0</v>
      </c>
      <c r="T433" s="26">
        <v>0</v>
      </c>
      <c r="U433" s="26"/>
      <c r="V433" s="26">
        <v>0</v>
      </c>
      <c r="W433" s="26">
        <v>0</v>
      </c>
    </row>
    <row r="434" spans="1:23" ht="15.75" customHeight="1" thickBot="1" x14ac:dyDescent="0.3">
      <c r="A434" s="11" t="s">
        <v>552</v>
      </c>
      <c r="B434" s="11" t="s">
        <v>553</v>
      </c>
      <c r="C434" s="11"/>
      <c r="D434" s="11">
        <f t="shared" ref="D434:G434" si="46">D435</f>
        <v>3955</v>
      </c>
      <c r="E434" s="11">
        <f t="shared" si="46"/>
        <v>0</v>
      </c>
      <c r="F434" s="11">
        <f t="shared" si="46"/>
        <v>3955</v>
      </c>
      <c r="G434" s="11">
        <f t="shared" si="46"/>
        <v>0</v>
      </c>
      <c r="H434" s="11"/>
      <c r="I434" s="11">
        <f t="shared" ref="I434:L434" si="47">I435</f>
        <v>0</v>
      </c>
      <c r="J434" s="11">
        <f t="shared" si="47"/>
        <v>0</v>
      </c>
      <c r="K434" s="11">
        <f t="shared" si="47"/>
        <v>0</v>
      </c>
      <c r="L434" s="11">
        <f t="shared" si="47"/>
        <v>0</v>
      </c>
      <c r="M434" s="12"/>
      <c r="N434" s="11">
        <f t="shared" ref="N434:Q434" si="48">N435</f>
        <v>0</v>
      </c>
      <c r="O434" s="11">
        <f t="shared" si="48"/>
        <v>0</v>
      </c>
      <c r="P434" s="11">
        <f t="shared" si="48"/>
        <v>3955</v>
      </c>
      <c r="Q434" s="11">
        <f t="shared" si="48"/>
        <v>0</v>
      </c>
      <c r="R434" s="11"/>
      <c r="S434" s="11">
        <f>S435</f>
        <v>0</v>
      </c>
      <c r="T434" s="11">
        <f>T435</f>
        <v>0</v>
      </c>
      <c r="U434" s="11"/>
      <c r="V434" s="11">
        <f>V435</f>
        <v>0</v>
      </c>
      <c r="W434" s="11">
        <f>W435</f>
        <v>0</v>
      </c>
    </row>
    <row r="435" spans="1:23" ht="60.75" customHeight="1" thickBot="1" x14ac:dyDescent="0.3">
      <c r="A435" s="13" t="s">
        <v>68</v>
      </c>
      <c r="B435" s="13" t="s">
        <v>69</v>
      </c>
      <c r="C435" s="13"/>
      <c r="D435" s="13">
        <f>D436+D437+D438+D439</f>
        <v>3955</v>
      </c>
      <c r="E435" s="13">
        <f>E436+E437+E438+E439</f>
        <v>0</v>
      </c>
      <c r="F435" s="13">
        <f>F436+F437+F438+F439</f>
        <v>3955</v>
      </c>
      <c r="G435" s="13">
        <f t="shared" ref="G435:W435" si="49">G436+G437+G438+G439</f>
        <v>0</v>
      </c>
      <c r="H435" s="13">
        <f t="shared" si="49"/>
        <v>0</v>
      </c>
      <c r="I435" s="13">
        <f t="shared" si="49"/>
        <v>0</v>
      </c>
      <c r="J435" s="13">
        <f t="shared" si="49"/>
        <v>0</v>
      </c>
      <c r="K435" s="13">
        <f t="shared" si="49"/>
        <v>0</v>
      </c>
      <c r="L435" s="13">
        <f t="shared" si="49"/>
        <v>0</v>
      </c>
      <c r="M435" s="13">
        <f t="shared" si="49"/>
        <v>0</v>
      </c>
      <c r="N435" s="13">
        <f t="shared" si="49"/>
        <v>0</v>
      </c>
      <c r="O435" s="13">
        <f t="shared" si="49"/>
        <v>0</v>
      </c>
      <c r="P435" s="13">
        <f t="shared" si="49"/>
        <v>3955</v>
      </c>
      <c r="Q435" s="13">
        <f t="shared" si="49"/>
        <v>0</v>
      </c>
      <c r="R435" s="13">
        <f t="shared" si="49"/>
        <v>0</v>
      </c>
      <c r="S435" s="13">
        <f t="shared" si="49"/>
        <v>0</v>
      </c>
      <c r="T435" s="13">
        <f t="shared" si="49"/>
        <v>0</v>
      </c>
      <c r="U435" s="13">
        <f t="shared" si="49"/>
        <v>0</v>
      </c>
      <c r="V435" s="13">
        <f t="shared" si="49"/>
        <v>0</v>
      </c>
      <c r="W435" s="13">
        <f t="shared" si="49"/>
        <v>0</v>
      </c>
    </row>
    <row r="436" spans="1:23" ht="30.75" customHeight="1" thickBot="1" x14ac:dyDescent="0.3">
      <c r="A436" s="17" t="s">
        <v>138</v>
      </c>
      <c r="B436" s="18" t="s">
        <v>554</v>
      </c>
      <c r="C436" s="17" t="s">
        <v>43</v>
      </c>
      <c r="D436" s="17">
        <v>3155</v>
      </c>
      <c r="E436" s="17">
        <v>0</v>
      </c>
      <c r="F436" s="17">
        <f>I436+N436+P436+S436+V436</f>
        <v>3155</v>
      </c>
      <c r="G436" s="17">
        <f>Q436</f>
        <v>0</v>
      </c>
      <c r="H436" s="17"/>
      <c r="I436" s="17">
        <v>0</v>
      </c>
      <c r="J436" s="17">
        <v>0</v>
      </c>
      <c r="K436" s="17">
        <v>0</v>
      </c>
      <c r="L436" s="17">
        <v>0</v>
      </c>
      <c r="M436" s="17"/>
      <c r="N436" s="17">
        <v>0</v>
      </c>
      <c r="O436" s="17">
        <v>0</v>
      </c>
      <c r="P436" s="17">
        <v>3155</v>
      </c>
      <c r="Q436" s="17"/>
      <c r="R436" s="17"/>
      <c r="S436" s="17">
        <v>0</v>
      </c>
      <c r="T436" s="17">
        <v>0</v>
      </c>
      <c r="U436" s="17"/>
      <c r="V436" s="17">
        <v>0</v>
      </c>
      <c r="W436" s="17">
        <v>0</v>
      </c>
    </row>
    <row r="437" spans="1:23" ht="30.75" customHeight="1" thickBot="1" x14ac:dyDescent="0.3">
      <c r="A437" s="17" t="s">
        <v>138</v>
      </c>
      <c r="B437" s="18" t="s">
        <v>608</v>
      </c>
      <c r="C437" s="17" t="s">
        <v>43</v>
      </c>
      <c r="D437" s="17">
        <v>166</v>
      </c>
      <c r="E437" s="17">
        <v>0</v>
      </c>
      <c r="F437" s="17">
        <f>I437+N437+P437+S437+V437</f>
        <v>166</v>
      </c>
      <c r="G437" s="17">
        <f>Q437</f>
        <v>0</v>
      </c>
      <c r="H437" s="17"/>
      <c r="I437" s="17">
        <v>0</v>
      </c>
      <c r="J437" s="17">
        <v>0</v>
      </c>
      <c r="K437" s="17">
        <v>0</v>
      </c>
      <c r="L437" s="17">
        <v>0</v>
      </c>
      <c r="M437" s="17"/>
      <c r="N437" s="17">
        <v>0</v>
      </c>
      <c r="O437" s="17">
        <v>0</v>
      </c>
      <c r="P437" s="17">
        <v>166</v>
      </c>
      <c r="Q437" s="17"/>
      <c r="R437" s="17"/>
      <c r="S437" s="17">
        <v>0</v>
      </c>
      <c r="T437" s="17">
        <v>0</v>
      </c>
      <c r="U437" s="17"/>
      <c r="V437" s="17">
        <v>0</v>
      </c>
      <c r="W437" s="17">
        <v>0</v>
      </c>
    </row>
    <row r="438" spans="1:23" ht="30.75" customHeight="1" thickBot="1" x14ac:dyDescent="0.3">
      <c r="A438" s="17" t="s">
        <v>138</v>
      </c>
      <c r="B438" s="18" t="s">
        <v>609</v>
      </c>
      <c r="C438" s="17" t="s">
        <v>43</v>
      </c>
      <c r="D438" s="17">
        <v>170</v>
      </c>
      <c r="E438" s="17">
        <v>0</v>
      </c>
      <c r="F438" s="17">
        <f>I438+N438+P438+S438+V438</f>
        <v>170</v>
      </c>
      <c r="G438" s="17">
        <f>Q438</f>
        <v>0</v>
      </c>
      <c r="H438" s="17"/>
      <c r="I438" s="17">
        <v>0</v>
      </c>
      <c r="J438" s="17">
        <v>0</v>
      </c>
      <c r="K438" s="17">
        <v>0</v>
      </c>
      <c r="L438" s="17">
        <v>0</v>
      </c>
      <c r="M438" s="17"/>
      <c r="N438" s="17">
        <v>0</v>
      </c>
      <c r="O438" s="17">
        <v>0</v>
      </c>
      <c r="P438" s="17">
        <v>170</v>
      </c>
      <c r="Q438" s="17"/>
      <c r="R438" s="17"/>
      <c r="S438" s="17">
        <v>0</v>
      </c>
      <c r="T438" s="17">
        <v>0</v>
      </c>
      <c r="U438" s="17"/>
      <c r="V438" s="17">
        <v>0</v>
      </c>
      <c r="W438" s="17">
        <v>0</v>
      </c>
    </row>
    <row r="439" spans="1:23" ht="30.75" customHeight="1" thickBot="1" x14ac:dyDescent="0.3">
      <c r="A439" s="17" t="s">
        <v>138</v>
      </c>
      <c r="B439" s="18" t="s">
        <v>610</v>
      </c>
      <c r="C439" s="17" t="s">
        <v>43</v>
      </c>
      <c r="D439" s="17">
        <v>464</v>
      </c>
      <c r="E439" s="17">
        <v>0</v>
      </c>
      <c r="F439" s="17">
        <f>I439+N439+P439+S439+V439</f>
        <v>464</v>
      </c>
      <c r="G439" s="17">
        <f>Q439</f>
        <v>0</v>
      </c>
      <c r="H439" s="17"/>
      <c r="I439" s="17">
        <v>0</v>
      </c>
      <c r="J439" s="17">
        <v>0</v>
      </c>
      <c r="K439" s="17">
        <v>0</v>
      </c>
      <c r="L439" s="17">
        <v>0</v>
      </c>
      <c r="M439" s="17"/>
      <c r="N439" s="17">
        <v>0</v>
      </c>
      <c r="O439" s="17">
        <v>0</v>
      </c>
      <c r="P439" s="17">
        <v>464</v>
      </c>
      <c r="Q439" s="17"/>
      <c r="R439" s="17"/>
      <c r="S439" s="17">
        <v>0</v>
      </c>
      <c r="T439" s="17">
        <v>0</v>
      </c>
      <c r="U439" s="17"/>
      <c r="V439" s="17">
        <v>0</v>
      </c>
      <c r="W439" s="17">
        <v>0</v>
      </c>
    </row>
    <row r="440" spans="1:23" ht="45.75" customHeight="1" thickBot="1" x14ac:dyDescent="0.3">
      <c r="A440" s="11" t="s">
        <v>555</v>
      </c>
      <c r="B440" s="11" t="s">
        <v>556</v>
      </c>
      <c r="C440" s="11"/>
      <c r="D440" s="11">
        <f>D441+D444</f>
        <v>6135503</v>
      </c>
      <c r="E440" s="11">
        <f>E441+E444</f>
        <v>6135503</v>
      </c>
      <c r="F440" s="11">
        <f>F441+F444</f>
        <v>0</v>
      </c>
      <c r="G440" s="11">
        <f>G441+G444</f>
        <v>0</v>
      </c>
      <c r="H440" s="11"/>
      <c r="I440" s="11">
        <f>I441+I444</f>
        <v>0</v>
      </c>
      <c r="J440" s="11">
        <f>J441+J444</f>
        <v>0</v>
      </c>
      <c r="K440" s="11">
        <f>K441+K444</f>
        <v>0</v>
      </c>
      <c r="L440" s="11">
        <f>L441+L444</f>
        <v>0</v>
      </c>
      <c r="M440" s="12"/>
      <c r="N440" s="11">
        <f>N441+N444</f>
        <v>0</v>
      </c>
      <c r="O440" s="11">
        <f>O441+O444</f>
        <v>0</v>
      </c>
      <c r="P440" s="11">
        <f>P441+P444</f>
        <v>0</v>
      </c>
      <c r="Q440" s="11">
        <f>Q441+Q444</f>
        <v>0</v>
      </c>
      <c r="R440" s="11"/>
      <c r="S440" s="11">
        <f>S441+S444</f>
        <v>0</v>
      </c>
      <c r="T440" s="11">
        <f>T441+T444</f>
        <v>0</v>
      </c>
      <c r="U440" s="11"/>
      <c r="V440" s="11">
        <f>V441+V444</f>
        <v>0</v>
      </c>
      <c r="W440" s="11">
        <f>W441+W444</f>
        <v>0</v>
      </c>
    </row>
    <row r="441" spans="1:23" ht="30.75" hidden="1" customHeight="1" thickBot="1" x14ac:dyDescent="0.3">
      <c r="A441" s="13" t="s">
        <v>68</v>
      </c>
      <c r="B441" s="13" t="s">
        <v>69</v>
      </c>
      <c r="C441" s="13"/>
      <c r="D441" s="13">
        <v>0</v>
      </c>
      <c r="E441" s="13">
        <v>0</v>
      </c>
      <c r="F441" s="13">
        <v>0</v>
      </c>
      <c r="G441" s="13">
        <v>0</v>
      </c>
      <c r="H441" s="13"/>
      <c r="I441" s="13">
        <v>0</v>
      </c>
      <c r="J441" s="13">
        <v>0</v>
      </c>
      <c r="K441" s="13">
        <v>0</v>
      </c>
      <c r="L441" s="13">
        <v>0</v>
      </c>
      <c r="M441" s="14"/>
      <c r="N441" s="13">
        <v>0</v>
      </c>
      <c r="O441" s="13">
        <v>0</v>
      </c>
      <c r="P441" s="13">
        <v>0</v>
      </c>
      <c r="Q441" s="13">
        <v>0</v>
      </c>
      <c r="R441" s="13"/>
      <c r="S441" s="13">
        <v>0</v>
      </c>
      <c r="T441" s="13">
        <v>0</v>
      </c>
      <c r="U441" s="13"/>
      <c r="V441" s="13">
        <v>0</v>
      </c>
      <c r="W441" s="13">
        <v>0</v>
      </c>
    </row>
    <row r="442" spans="1:23" ht="45.75" hidden="1" customHeight="1" thickBot="1" x14ac:dyDescent="0.3">
      <c r="A442" s="26" t="s">
        <v>557</v>
      </c>
      <c r="B442" s="26" t="s">
        <v>558</v>
      </c>
      <c r="C442" s="26"/>
      <c r="D442" s="26">
        <v>0</v>
      </c>
      <c r="E442" s="26">
        <v>0</v>
      </c>
      <c r="F442" s="26">
        <v>0</v>
      </c>
      <c r="G442" s="26">
        <v>0</v>
      </c>
      <c r="H442" s="26"/>
      <c r="I442" s="26">
        <v>0</v>
      </c>
      <c r="J442" s="26">
        <v>0</v>
      </c>
      <c r="K442" s="26">
        <v>0</v>
      </c>
      <c r="L442" s="26">
        <v>0</v>
      </c>
      <c r="M442" s="27"/>
      <c r="N442" s="26">
        <v>0</v>
      </c>
      <c r="O442" s="26">
        <v>0</v>
      </c>
      <c r="P442" s="26">
        <v>0</v>
      </c>
      <c r="Q442" s="26">
        <v>0</v>
      </c>
      <c r="R442" s="26"/>
      <c r="S442" s="26">
        <v>0</v>
      </c>
      <c r="T442" s="26">
        <v>0</v>
      </c>
      <c r="U442" s="26"/>
      <c r="V442" s="26">
        <v>0</v>
      </c>
      <c r="W442" s="26">
        <v>0</v>
      </c>
    </row>
    <row r="443" spans="1:23" ht="30.75" hidden="1" thickBot="1" x14ac:dyDescent="0.3">
      <c r="A443" s="26" t="s">
        <v>559</v>
      </c>
      <c r="B443" s="26" t="s">
        <v>560</v>
      </c>
      <c r="C443" s="26"/>
      <c r="D443" s="26">
        <v>0</v>
      </c>
      <c r="E443" s="26">
        <v>0</v>
      </c>
      <c r="F443" s="26">
        <v>0</v>
      </c>
      <c r="G443" s="26">
        <v>0</v>
      </c>
      <c r="H443" s="26"/>
      <c r="I443" s="26">
        <v>0</v>
      </c>
      <c r="J443" s="26">
        <v>0</v>
      </c>
      <c r="K443" s="26">
        <v>0</v>
      </c>
      <c r="L443" s="26">
        <v>0</v>
      </c>
      <c r="M443" s="27"/>
      <c r="N443" s="26">
        <v>0</v>
      </c>
      <c r="O443" s="26">
        <v>0</v>
      </c>
      <c r="P443" s="26">
        <v>0</v>
      </c>
      <c r="Q443" s="26">
        <v>0</v>
      </c>
      <c r="R443" s="26"/>
      <c r="S443" s="26">
        <v>0</v>
      </c>
      <c r="T443" s="26">
        <v>0</v>
      </c>
      <c r="U443" s="26"/>
      <c r="V443" s="26">
        <v>0</v>
      </c>
      <c r="W443" s="26">
        <v>0</v>
      </c>
    </row>
    <row r="444" spans="1:23" ht="30.75" thickBot="1" x14ac:dyDescent="0.3">
      <c r="A444" s="13" t="s">
        <v>169</v>
      </c>
      <c r="B444" s="13" t="s">
        <v>170</v>
      </c>
      <c r="C444" s="13"/>
      <c r="D444" s="13">
        <f t="shared" ref="D444:G445" si="50">D445</f>
        <v>6135503</v>
      </c>
      <c r="E444" s="13">
        <f t="shared" si="50"/>
        <v>6135503</v>
      </c>
      <c r="F444" s="13">
        <f t="shared" si="50"/>
        <v>0</v>
      </c>
      <c r="G444" s="13">
        <f t="shared" si="50"/>
        <v>0</v>
      </c>
      <c r="H444" s="13"/>
      <c r="I444" s="13">
        <f t="shared" ref="I444:L445" si="51">I445</f>
        <v>0</v>
      </c>
      <c r="J444" s="13">
        <f t="shared" si="51"/>
        <v>0</v>
      </c>
      <c r="K444" s="13">
        <f t="shared" si="51"/>
        <v>0</v>
      </c>
      <c r="L444" s="13">
        <f t="shared" si="51"/>
        <v>0</v>
      </c>
      <c r="M444" s="14"/>
      <c r="N444" s="13">
        <f t="shared" ref="N444:Q445" si="52">N445</f>
        <v>0</v>
      </c>
      <c r="O444" s="13">
        <f t="shared" si="52"/>
        <v>0</v>
      </c>
      <c r="P444" s="13">
        <f t="shared" si="52"/>
        <v>0</v>
      </c>
      <c r="Q444" s="13">
        <f t="shared" si="52"/>
        <v>0</v>
      </c>
      <c r="R444" s="13"/>
      <c r="S444" s="13">
        <f>S445</f>
        <v>0</v>
      </c>
      <c r="T444" s="13">
        <f>T445</f>
        <v>0</v>
      </c>
      <c r="U444" s="13"/>
      <c r="V444" s="13">
        <f>V445</f>
        <v>0</v>
      </c>
      <c r="W444" s="13">
        <f>W445</f>
        <v>0</v>
      </c>
    </row>
    <row r="445" spans="1:23" ht="15.75" customHeight="1" thickBot="1" x14ac:dyDescent="0.3">
      <c r="A445" s="26" t="s">
        <v>561</v>
      </c>
      <c r="B445" s="26" t="s">
        <v>562</v>
      </c>
      <c r="C445" s="26"/>
      <c r="D445" s="26">
        <f t="shared" si="50"/>
        <v>6135503</v>
      </c>
      <c r="E445" s="26">
        <f t="shared" si="50"/>
        <v>6135503</v>
      </c>
      <c r="F445" s="26">
        <f t="shared" si="50"/>
        <v>0</v>
      </c>
      <c r="G445" s="26">
        <f t="shared" si="50"/>
        <v>0</v>
      </c>
      <c r="H445" s="26"/>
      <c r="I445" s="26">
        <f t="shared" si="51"/>
        <v>0</v>
      </c>
      <c r="J445" s="26">
        <f t="shared" si="51"/>
        <v>0</v>
      </c>
      <c r="K445" s="26">
        <f t="shared" si="51"/>
        <v>0</v>
      </c>
      <c r="L445" s="26">
        <f t="shared" si="51"/>
        <v>0</v>
      </c>
      <c r="M445" s="27"/>
      <c r="N445" s="26">
        <f t="shared" si="52"/>
        <v>0</v>
      </c>
      <c r="O445" s="26">
        <f t="shared" si="52"/>
        <v>0</v>
      </c>
      <c r="P445" s="26">
        <f t="shared" si="52"/>
        <v>0</v>
      </c>
      <c r="Q445" s="26">
        <f t="shared" si="52"/>
        <v>0</v>
      </c>
      <c r="R445" s="26"/>
      <c r="S445" s="26">
        <f>S446</f>
        <v>0</v>
      </c>
      <c r="T445" s="26">
        <f>T446</f>
        <v>0</v>
      </c>
      <c r="U445" s="26"/>
      <c r="V445" s="26">
        <f>V446</f>
        <v>0</v>
      </c>
      <c r="W445" s="26">
        <f>W446</f>
        <v>0</v>
      </c>
    </row>
    <row r="446" spans="1:23" ht="42.75" customHeight="1" thickBot="1" x14ac:dyDescent="0.3">
      <c r="A446" s="17" t="s">
        <v>504</v>
      </c>
      <c r="B446" s="18" t="s">
        <v>563</v>
      </c>
      <c r="C446" s="17" t="s">
        <v>37</v>
      </c>
      <c r="D446" s="17">
        <v>6135503</v>
      </c>
      <c r="E446" s="17">
        <v>6135503</v>
      </c>
      <c r="F446" s="17">
        <f>I446+N446+P446+S446+V446</f>
        <v>0</v>
      </c>
      <c r="G446" s="17">
        <v>0</v>
      </c>
      <c r="H446" s="17"/>
      <c r="I446" s="17">
        <v>0</v>
      </c>
      <c r="J446" s="17">
        <v>0</v>
      </c>
      <c r="K446" s="17">
        <v>0</v>
      </c>
      <c r="L446" s="17">
        <v>0</v>
      </c>
      <c r="M446" s="17"/>
      <c r="N446" s="17">
        <v>0</v>
      </c>
      <c r="O446" s="17">
        <v>0</v>
      </c>
      <c r="P446" s="17">
        <v>0</v>
      </c>
      <c r="Q446" s="17">
        <v>0</v>
      </c>
      <c r="R446" s="34" t="s">
        <v>46</v>
      </c>
      <c r="S446" s="17">
        <v>0</v>
      </c>
      <c r="T446" s="17">
        <v>0</v>
      </c>
      <c r="U446" s="17"/>
      <c r="V446" s="17">
        <v>0</v>
      </c>
      <c r="W446" s="17">
        <v>0</v>
      </c>
    </row>
    <row r="447" spans="1:23" ht="15.75" hidden="1" customHeight="1" thickBot="1" x14ac:dyDescent="0.3">
      <c r="A447" s="11" t="s">
        <v>564</v>
      </c>
      <c r="B447" s="11" t="s">
        <v>565</v>
      </c>
      <c r="C447" s="11"/>
      <c r="D447" s="11">
        <v>0</v>
      </c>
      <c r="E447" s="11">
        <v>0</v>
      </c>
      <c r="F447" s="11">
        <v>0</v>
      </c>
      <c r="G447" s="11">
        <v>0</v>
      </c>
      <c r="H447" s="11"/>
      <c r="I447" s="11">
        <v>0</v>
      </c>
      <c r="J447" s="11">
        <v>0</v>
      </c>
      <c r="K447" s="11">
        <v>0</v>
      </c>
      <c r="L447" s="11">
        <v>0</v>
      </c>
      <c r="M447" s="12"/>
      <c r="N447" s="11">
        <v>0</v>
      </c>
      <c r="O447" s="11">
        <v>0</v>
      </c>
      <c r="P447" s="11">
        <v>0</v>
      </c>
      <c r="Q447" s="11">
        <v>0</v>
      </c>
      <c r="R447" s="11"/>
      <c r="S447" s="11">
        <v>0</v>
      </c>
      <c r="T447" s="11">
        <v>0</v>
      </c>
      <c r="U447" s="11"/>
      <c r="V447" s="11">
        <v>0</v>
      </c>
      <c r="W447" s="11">
        <v>0</v>
      </c>
    </row>
    <row r="448" spans="1:23" ht="15.75" hidden="1" customHeight="1" thickBot="1" x14ac:dyDescent="0.3">
      <c r="A448" s="11" t="s">
        <v>566</v>
      </c>
      <c r="B448" s="11" t="s">
        <v>567</v>
      </c>
      <c r="C448" s="11"/>
      <c r="D448" s="11">
        <v>0</v>
      </c>
      <c r="E448" s="11">
        <v>0</v>
      </c>
      <c r="F448" s="11">
        <v>0</v>
      </c>
      <c r="G448" s="11">
        <v>0</v>
      </c>
      <c r="H448" s="11"/>
      <c r="I448" s="11">
        <v>0</v>
      </c>
      <c r="J448" s="11">
        <v>0</v>
      </c>
      <c r="K448" s="11">
        <v>0</v>
      </c>
      <c r="L448" s="11">
        <v>0</v>
      </c>
      <c r="M448" s="12"/>
      <c r="N448" s="11">
        <v>0</v>
      </c>
      <c r="O448" s="11">
        <v>0</v>
      </c>
      <c r="P448" s="11">
        <v>0</v>
      </c>
      <c r="Q448" s="11">
        <v>0</v>
      </c>
      <c r="R448" s="11"/>
      <c r="S448" s="11">
        <v>0</v>
      </c>
      <c r="T448" s="11">
        <v>0</v>
      </c>
      <c r="U448" s="11"/>
      <c r="V448" s="11">
        <v>0</v>
      </c>
      <c r="W448" s="11">
        <v>0</v>
      </c>
    </row>
    <row r="449" spans="3:18" ht="15.75" customHeight="1" x14ac:dyDescent="0.25"/>
    <row r="450" spans="3:18" ht="15.75" customHeight="1" x14ac:dyDescent="0.25"/>
    <row r="451" spans="3:18" ht="15.75" customHeight="1" thickBot="1" x14ac:dyDescent="0.3"/>
    <row r="452" spans="3:18" ht="15.75" customHeight="1" thickBot="1" x14ac:dyDescent="0.3">
      <c r="C452" s="66" t="s">
        <v>595</v>
      </c>
      <c r="D452" s="64"/>
      <c r="E452" s="64"/>
      <c r="F452" s="65"/>
      <c r="M452" s="66" t="s">
        <v>568</v>
      </c>
      <c r="N452" s="64"/>
      <c r="O452" s="64"/>
      <c r="P452" s="64"/>
      <c r="Q452" s="64"/>
      <c r="R452" s="65"/>
    </row>
    <row r="453" spans="3:18" ht="15.75" customHeight="1" thickBot="1" x14ac:dyDescent="0.3">
      <c r="C453" s="61" t="s">
        <v>569</v>
      </c>
      <c r="D453" s="64"/>
      <c r="E453" s="64"/>
      <c r="F453" s="65"/>
      <c r="M453" s="61" t="s">
        <v>570</v>
      </c>
      <c r="N453" s="64"/>
      <c r="O453" s="64"/>
      <c r="P453" s="64"/>
      <c r="Q453" s="64"/>
      <c r="R453" s="65"/>
    </row>
    <row r="454" spans="3:18" ht="15.75" customHeight="1" thickBot="1" x14ac:dyDescent="0.3">
      <c r="C454" s="66" t="s">
        <v>571</v>
      </c>
      <c r="D454" s="64"/>
      <c r="E454" s="64"/>
      <c r="F454" s="65"/>
      <c r="M454" s="66" t="s">
        <v>572</v>
      </c>
      <c r="N454" s="64"/>
      <c r="O454" s="64"/>
      <c r="P454" s="64"/>
      <c r="Q454" s="64"/>
      <c r="R454" s="65"/>
    </row>
    <row r="455" spans="3:18" ht="15.75" customHeight="1" thickBot="1" x14ac:dyDescent="0.3">
      <c r="C455" s="66" t="s">
        <v>573</v>
      </c>
      <c r="D455" s="64"/>
      <c r="E455" s="64"/>
      <c r="F455" s="65"/>
      <c r="M455" s="66" t="s">
        <v>573</v>
      </c>
      <c r="N455" s="64"/>
      <c r="O455" s="64"/>
      <c r="P455" s="64"/>
      <c r="Q455" s="64"/>
      <c r="R455" s="65"/>
    </row>
    <row r="456" spans="3:18" ht="15.75" customHeight="1" thickBot="1" x14ac:dyDescent="0.3">
      <c r="C456" s="59"/>
      <c r="D456" s="59"/>
      <c r="E456" s="59"/>
      <c r="F456" s="59"/>
      <c r="M456" s="59"/>
      <c r="N456" s="59"/>
      <c r="O456" s="59"/>
      <c r="P456" s="59"/>
      <c r="Q456" s="59"/>
      <c r="R456" s="59"/>
    </row>
    <row r="457" spans="3:18" ht="15.75" customHeight="1" thickBot="1" x14ac:dyDescent="0.3">
      <c r="C457" s="66" t="s">
        <v>574</v>
      </c>
      <c r="D457" s="64"/>
      <c r="E457" s="64"/>
      <c r="F457" s="65"/>
      <c r="M457" s="66" t="s">
        <v>575</v>
      </c>
      <c r="N457" s="64"/>
      <c r="O457" s="64"/>
      <c r="P457" s="64"/>
      <c r="Q457" s="64"/>
      <c r="R457" s="65"/>
    </row>
    <row r="458" spans="3:18" ht="15.75" customHeight="1" thickBot="1" x14ac:dyDescent="0.3">
      <c r="C458" s="61" t="s">
        <v>576</v>
      </c>
      <c r="D458" s="67"/>
      <c r="E458" s="67"/>
      <c r="F458" s="68"/>
      <c r="M458" s="61" t="s">
        <v>569</v>
      </c>
      <c r="N458" s="67"/>
      <c r="O458" s="67"/>
      <c r="P458" s="67"/>
      <c r="Q458" s="67"/>
      <c r="R458" s="68"/>
    </row>
    <row r="459" spans="3:18" ht="15.75" thickBot="1" x14ac:dyDescent="0.3">
      <c r="C459" s="69"/>
      <c r="D459" s="70"/>
      <c r="E459" s="70"/>
      <c r="F459" s="71"/>
      <c r="M459" s="69"/>
      <c r="N459" s="70"/>
      <c r="O459" s="70"/>
      <c r="P459" s="70"/>
      <c r="Q459" s="70"/>
      <c r="R459" s="71"/>
    </row>
    <row r="460" spans="3:18" ht="15.75" thickBot="1" x14ac:dyDescent="0.3">
      <c r="C460" s="66" t="s">
        <v>577</v>
      </c>
      <c r="D460" s="64"/>
      <c r="E460" s="64"/>
      <c r="F460" s="65"/>
      <c r="M460" s="66" t="s">
        <v>578</v>
      </c>
      <c r="N460" s="64"/>
      <c r="O460" s="64"/>
      <c r="P460" s="64"/>
      <c r="Q460" s="64"/>
      <c r="R460" s="65"/>
    </row>
    <row r="461" spans="3:18" ht="15.75" thickBot="1" x14ac:dyDescent="0.3">
      <c r="C461" s="66" t="s">
        <v>579</v>
      </c>
      <c r="D461" s="64"/>
      <c r="E461" s="64"/>
      <c r="F461" s="65"/>
      <c r="M461" s="66" t="s">
        <v>580</v>
      </c>
      <c r="N461" s="64"/>
      <c r="O461" s="64"/>
      <c r="P461" s="64"/>
      <c r="Q461" s="64"/>
      <c r="R461" s="65"/>
    </row>
    <row r="462" spans="3:18" ht="15.75" thickBot="1" x14ac:dyDescent="0.3">
      <c r="C462" s="59"/>
      <c r="D462" s="59"/>
      <c r="E462" s="59"/>
      <c r="F462" s="59"/>
      <c r="M462" s="59"/>
      <c r="N462" s="59"/>
      <c r="O462" s="59"/>
      <c r="P462" s="59"/>
      <c r="Q462" s="59"/>
      <c r="R462" s="59"/>
    </row>
    <row r="463" spans="3:18" ht="15.75" thickBot="1" x14ac:dyDescent="0.3">
      <c r="C463" s="66">
        <v>46149.567199074074</v>
      </c>
      <c r="D463" s="64"/>
      <c r="E463" s="64"/>
      <c r="F463" s="65"/>
      <c r="M463" s="59"/>
      <c r="N463" s="59"/>
      <c r="O463" s="59"/>
      <c r="P463" s="59"/>
      <c r="Q463" s="59"/>
      <c r="R463" s="59"/>
    </row>
    <row r="464" spans="3:18" ht="15.75" thickBot="1" x14ac:dyDescent="0.3">
      <c r="C464" s="61" t="s">
        <v>581</v>
      </c>
      <c r="D464" s="64"/>
      <c r="E464" s="64"/>
      <c r="F464" s="65"/>
      <c r="M464" s="59"/>
      <c r="N464" s="59"/>
      <c r="O464" s="59"/>
      <c r="P464" s="59"/>
      <c r="Q464" s="59"/>
      <c r="R464" s="59"/>
    </row>
    <row r="467" spans="2:2" x14ac:dyDescent="0.25">
      <c r="B467" s="51"/>
    </row>
  </sheetData>
  <autoFilter ref="A8:W448" xr:uid="{00000000-0009-0000-0000-000000000000}"/>
  <mergeCells count="39">
    <mergeCell ref="C458:F459"/>
    <mergeCell ref="M458:R459"/>
    <mergeCell ref="C460:F460"/>
    <mergeCell ref="M460:R460"/>
    <mergeCell ref="C464:F464"/>
    <mergeCell ref="M464:R464"/>
    <mergeCell ref="C461:F461"/>
    <mergeCell ref="M461:R461"/>
    <mergeCell ref="C462:F462"/>
    <mergeCell ref="M462:R462"/>
    <mergeCell ref="C463:F463"/>
    <mergeCell ref="M463:R463"/>
    <mergeCell ref="C455:F455"/>
    <mergeCell ref="M455:R455"/>
    <mergeCell ref="C456:F456"/>
    <mergeCell ref="M456:R456"/>
    <mergeCell ref="C457:F457"/>
    <mergeCell ref="M457:R457"/>
    <mergeCell ref="C452:F452"/>
    <mergeCell ref="M452:R452"/>
    <mergeCell ref="C453:F453"/>
    <mergeCell ref="M453:R453"/>
    <mergeCell ref="C454:F454"/>
    <mergeCell ref="M454:R454"/>
    <mergeCell ref="C5:W5"/>
    <mergeCell ref="C6:W6"/>
    <mergeCell ref="A9:A12"/>
    <mergeCell ref="B9:B12"/>
    <mergeCell ref="C9:C12"/>
    <mergeCell ref="D9:D12"/>
    <mergeCell ref="E9:E12"/>
    <mergeCell ref="F9:F12"/>
    <mergeCell ref="G9:G12"/>
    <mergeCell ref="H9:W9"/>
    <mergeCell ref="H11:L11"/>
    <mergeCell ref="M11:O11"/>
    <mergeCell ref="P11:Q11"/>
    <mergeCell ref="R11:T11"/>
    <mergeCell ref="U11:W11"/>
  </mergeCells>
  <pageMargins left="0.11811023622047245" right="0.11811023622047245" top="0.35433070866141736" bottom="0.35433070866141736" header="0.11811023622047245" footer="0.11811023622047245"/>
  <pageSetup scale="26" fitToHeight="0" orientation="landscape" verticalDpi="597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1</vt:i4>
      </vt:variant>
    </vt:vector>
  </HeadingPairs>
  <TitlesOfParts>
    <vt:vector size="2" baseType="lpstr">
      <vt:lpstr>КР 2026 с ПО-EUR </vt:lpstr>
      <vt:lpstr>'КР 2026 с ПО-EUR '!Печат_заглавия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BISERA KOSTOVA</dc:creator>
  <cp:lastModifiedBy>p.hristova</cp:lastModifiedBy>
  <cp:lastPrinted>2026-05-29T12:21:58Z</cp:lastPrinted>
  <dcterms:created xsi:type="dcterms:W3CDTF">2026-04-15T11:15:36Z</dcterms:created>
  <dcterms:modified xsi:type="dcterms:W3CDTF">2026-05-29T12:22:44Z</dcterms:modified>
</cp:coreProperties>
</file>